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270" windowWidth="14940" windowHeight="9150" activeTab="40"/>
  </bookViews>
  <sheets>
    <sheet name="ВСЕ МО" sheetId="21" r:id="rId1"/>
    <sheet name="БЛГ" sheetId="22" r:id="rId2"/>
    <sheet name="БЕЛ" sheetId="23" r:id="rId3"/>
    <sheet name="ЗЕЯ" sheetId="24" r:id="rId4"/>
    <sheet name="РАЙЧ" sheetId="25" r:id="rId5"/>
    <sheet name="СВОБ" sheetId="26" r:id="rId6"/>
    <sheet name="ТЫН" sheetId="27" r:id="rId7"/>
    <sheet name="ШИМ" sheetId="28" r:id="rId8"/>
    <sheet name="ПРОГ" sheetId="29" r:id="rId9"/>
    <sheet name="ЦИОЛ" sheetId="30" r:id="rId10"/>
    <sheet name="АРХ" sheetId="31" r:id="rId11"/>
    <sheet name="БЕЛокр" sheetId="32" r:id="rId12"/>
    <sheet name="БЛАГокр" sheetId="33" r:id="rId13"/>
    <sheet name="БУРЕЯ" sheetId="34" r:id="rId14"/>
    <sheet name="ЗАВИТ" sheetId="35" r:id="rId15"/>
    <sheet name="ЗЕЯокр" sheetId="36" r:id="rId16"/>
    <sheet name="ИВАН" sheetId="37" r:id="rId17"/>
    <sheet name="РОМН" sheetId="38" r:id="rId18"/>
    <sheet name="СЕРЫШ" sheetId="39" r:id="rId19"/>
    <sheet name="СКОВ" sheetId="40" r:id="rId20"/>
    <sheet name="ТАМБ" sheetId="41" r:id="rId21"/>
    <sheet name="ТЫНокр" sheetId="42" r:id="rId22"/>
    <sheet name="ШИМокр" sheetId="43" r:id="rId23"/>
    <sheet name="КОНСр" sheetId="44" r:id="rId24"/>
    <sheet name="КОНСп" sheetId="45" r:id="rId25"/>
    <sheet name="МАГДр" sheetId="46" r:id="rId26"/>
    <sheet name="МАГДгп" sheetId="52" r:id="rId27"/>
    <sheet name="МАГДсп" sheetId="53" r:id="rId28"/>
    <sheet name="МАЗАНр" sheetId="47" r:id="rId29"/>
    <sheet name="МАЗп" sheetId="54" r:id="rId30"/>
    <sheet name="МИХр" sheetId="48" r:id="rId31"/>
    <sheet name="МИХп" sheetId="56" r:id="rId32"/>
    <sheet name="ОКТр" sheetId="57" r:id="rId33"/>
    <sheet name="ОКТп" sheetId="58" r:id="rId34"/>
    <sheet name="СВОБр" sheetId="55" r:id="rId35"/>
    <sheet name="СВОБп" sheetId="59" r:id="rId36"/>
    <sheet name="СЕЛЕМр" sheetId="49" r:id="rId37"/>
    <sheet name="СЕЛЕМгп" sheetId="60" r:id="rId38"/>
    <sheet name="СЕЛЕМсп" sheetId="50" r:id="rId39"/>
    <sheet name="Амур" sheetId="61" r:id="rId40"/>
    <sheet name="Бюджет (2)" sheetId="62" r:id="rId41"/>
  </sheets>
  <definedNames>
    <definedName name="_xlnm._FilterDatabase" localSheetId="39" hidden="1">Амур!$A$13:$M$48</definedName>
    <definedName name="_xlnm._FilterDatabase" localSheetId="10" hidden="1">АРХ!$A$13:$M$48</definedName>
    <definedName name="_xlnm._FilterDatabase" localSheetId="2" hidden="1">БЕЛ!$A$13:$M$48</definedName>
    <definedName name="_xlnm._FilterDatabase" localSheetId="11" hidden="1">БЕЛокр!$A$13:$M$48</definedName>
    <definedName name="_xlnm._FilterDatabase" localSheetId="12" hidden="1">БЛАГокр!$A$13:$M$48</definedName>
    <definedName name="_xlnm._FilterDatabase" localSheetId="1" hidden="1">БЛГ!$A$13:$M$48</definedName>
    <definedName name="_xlnm._FilterDatabase" localSheetId="13" hidden="1">БУРЕЯ!$A$13:$M$48</definedName>
    <definedName name="_xlnm._FilterDatabase" localSheetId="40" hidden="1">'Бюджет (2)'!$A$13:$M$858</definedName>
    <definedName name="_xlnm._FilterDatabase" localSheetId="0" hidden="1">'ВСЕ МО'!$A$13:$L$48</definedName>
    <definedName name="_xlnm._FilterDatabase" localSheetId="14" hidden="1">ЗАВИТ!$A$13:$M$48</definedName>
    <definedName name="_xlnm._FilterDatabase" localSheetId="3" hidden="1">ЗЕЯ!$A$13:$M$48</definedName>
    <definedName name="_xlnm._FilterDatabase" localSheetId="15" hidden="1">ЗЕЯокр!$A$13:$M$48</definedName>
    <definedName name="_xlnm._FilterDatabase" localSheetId="16" hidden="1">ИВАН!$A$13:$M$48</definedName>
    <definedName name="_xlnm._FilterDatabase" localSheetId="24" hidden="1">КОНСп!$A$13:$M$48</definedName>
    <definedName name="_xlnm._FilterDatabase" localSheetId="23" hidden="1">КОНСр!$A$13:$M$48</definedName>
    <definedName name="_xlnm._FilterDatabase" localSheetId="26" hidden="1">МАГДгп!$A$13:$M$48</definedName>
    <definedName name="_xlnm._FilterDatabase" localSheetId="25" hidden="1">МАГДр!$A$13:$M$48</definedName>
    <definedName name="_xlnm._FilterDatabase" localSheetId="27" hidden="1">МАГДсп!$A$13:$M$48</definedName>
    <definedName name="_xlnm._FilterDatabase" localSheetId="28" hidden="1">МАЗАНр!$A$13:$M$48</definedName>
    <definedName name="_xlnm._FilterDatabase" localSheetId="29" hidden="1">МАЗп!$A$13:$M$48</definedName>
    <definedName name="_xlnm._FilterDatabase" localSheetId="31" hidden="1">МИХп!$A$13:$M$48</definedName>
    <definedName name="_xlnm._FilterDatabase" localSheetId="30" hidden="1">МИХр!$A$13:$M$48</definedName>
    <definedName name="_xlnm._FilterDatabase" localSheetId="33" hidden="1">ОКТп!$A$13:$M$48</definedName>
    <definedName name="_xlnm._FilterDatabase" localSheetId="32" hidden="1">ОКТр!$A$13:$M$48</definedName>
    <definedName name="_xlnm._FilterDatabase" localSheetId="8" hidden="1">ПРОГ!$A$13:$M$48</definedName>
    <definedName name="_xlnm._FilterDatabase" localSheetId="4" hidden="1">РАЙЧ!$A$13:$M$48</definedName>
    <definedName name="_xlnm._FilterDatabase" localSheetId="17" hidden="1">РОМН!$A$13:$M$48</definedName>
    <definedName name="_xlnm._FilterDatabase" localSheetId="5" hidden="1">СВОБ!$A$13:$M$48</definedName>
    <definedName name="_xlnm._FilterDatabase" localSheetId="35" hidden="1">СВОБп!$A$13:$M$48</definedName>
    <definedName name="_xlnm._FilterDatabase" localSheetId="34" hidden="1">СВОБр!$A$13:$M$48</definedName>
    <definedName name="_xlnm._FilterDatabase" localSheetId="37" hidden="1">СЕЛЕМгп!$A$13:$M$48</definedName>
    <definedName name="_xlnm._FilterDatabase" localSheetId="36" hidden="1">СЕЛЕМр!$A$13:$M$48</definedName>
    <definedName name="_xlnm._FilterDatabase" localSheetId="38" hidden="1">СЕЛЕМсп!$A$13:$M$48</definedName>
    <definedName name="_xlnm._FilterDatabase" localSheetId="18" hidden="1">СЕРЫШ!$A$13:$M$48</definedName>
    <definedName name="_xlnm._FilterDatabase" localSheetId="19" hidden="1">СКОВ!$A$13:$M$48</definedName>
    <definedName name="_xlnm._FilterDatabase" localSheetId="20" hidden="1">ТАМБ!$A$13:$M$48</definedName>
    <definedName name="_xlnm._FilterDatabase" localSheetId="6" hidden="1">ТЫН!$A$13:$M$48</definedName>
    <definedName name="_xlnm._FilterDatabase" localSheetId="21" hidden="1">ТЫНокр!$A$13:$M$48</definedName>
    <definedName name="_xlnm._FilterDatabase" localSheetId="9" hidden="1">ЦИОЛ!$A$13:$M$48</definedName>
    <definedName name="_xlnm._FilterDatabase" localSheetId="7" hidden="1">ШИМ!$A$13:$M$48</definedName>
    <definedName name="_xlnm._FilterDatabase" localSheetId="22" hidden="1">ШИМокр!$A$13:$M$48</definedName>
    <definedName name="APPT" localSheetId="39">Амур!#REF!</definedName>
    <definedName name="APPT" localSheetId="10">АРХ!#REF!</definedName>
    <definedName name="APPT" localSheetId="2">БЕЛ!#REF!</definedName>
    <definedName name="APPT" localSheetId="11">БЕЛокр!#REF!</definedName>
    <definedName name="APPT" localSheetId="12">БЛАГокр!#REF!</definedName>
    <definedName name="APPT" localSheetId="1">БЛГ!#REF!</definedName>
    <definedName name="APPT" localSheetId="13">БУРЕЯ!#REF!</definedName>
    <definedName name="APPT" localSheetId="40">'Бюджет (2)'!$A$19</definedName>
    <definedName name="APPT" localSheetId="0">'ВСЕ МО'!$A$19</definedName>
    <definedName name="APPT" localSheetId="14">ЗАВИТ!$A$14</definedName>
    <definedName name="APPT" localSheetId="3">ЗЕЯ!#REF!</definedName>
    <definedName name="APPT" localSheetId="15">ЗЕЯокр!#REF!</definedName>
    <definedName name="APPT" localSheetId="16">ИВАН!#REF!</definedName>
    <definedName name="APPT" localSheetId="24">КОНСп!#REF!</definedName>
    <definedName name="APPT" localSheetId="23">КОНСр!#REF!</definedName>
    <definedName name="APPT" localSheetId="26">МАГДгп!#REF!</definedName>
    <definedName name="APPT" localSheetId="25">МАГДр!#REF!</definedName>
    <definedName name="APPT" localSheetId="27">МАГДсп!#REF!</definedName>
    <definedName name="APPT" localSheetId="28">МАЗАНр!#REF!</definedName>
    <definedName name="APPT" localSheetId="29">МАЗп!#REF!</definedName>
    <definedName name="APPT" localSheetId="31">МИХп!#REF!</definedName>
    <definedName name="APPT" localSheetId="30">МИХр!#REF!</definedName>
    <definedName name="APPT" localSheetId="33">ОКТп!#REF!</definedName>
    <definedName name="APPT" localSheetId="32">ОКТр!#REF!</definedName>
    <definedName name="APPT" localSheetId="8">ПРОГ!#REF!</definedName>
    <definedName name="APPT" localSheetId="4">РАЙЧ!#REF!</definedName>
    <definedName name="APPT" localSheetId="17">РОМН!#REF!</definedName>
    <definedName name="APPT" localSheetId="5">СВОБ!#REF!</definedName>
    <definedName name="APPT" localSheetId="35">СВОБп!#REF!</definedName>
    <definedName name="APPT" localSheetId="34">СВОБр!#REF!</definedName>
    <definedName name="APPT" localSheetId="37">СЕЛЕМгп!#REF!</definedName>
    <definedName name="APPT" localSheetId="36">СЕЛЕМр!#REF!</definedName>
    <definedName name="APPT" localSheetId="38">СЕЛЕМсп!#REF!</definedName>
    <definedName name="APPT" localSheetId="18">СЕРЫШ!#REF!</definedName>
    <definedName name="APPT" localSheetId="19">СКОВ!#REF!</definedName>
    <definedName name="APPT" localSheetId="20">ТАМБ!#REF!</definedName>
    <definedName name="APPT" localSheetId="6">ТЫН!#REF!</definedName>
    <definedName name="APPT" localSheetId="21">ТЫНокр!#REF!</definedName>
    <definedName name="APPT" localSheetId="9">ЦИОЛ!#REF!</definedName>
    <definedName name="APPT" localSheetId="7">ШИМ!#REF!</definedName>
    <definedName name="APPT" localSheetId="22">ШИМокр!#REF!</definedName>
    <definedName name="FIO" localSheetId="39">Амур!#REF!</definedName>
    <definedName name="FIO" localSheetId="10">АРХ!#REF!</definedName>
    <definedName name="FIO" localSheetId="2">БЕЛ!#REF!</definedName>
    <definedName name="FIO" localSheetId="11">БЕЛокр!#REF!</definedName>
    <definedName name="FIO" localSheetId="12">БЛАГокр!#REF!</definedName>
    <definedName name="FIO" localSheetId="1">БЛГ!#REF!</definedName>
    <definedName name="FIO" localSheetId="13">БУРЕЯ!#REF!</definedName>
    <definedName name="FIO" localSheetId="40">'Бюджет (2)'!$F$19</definedName>
    <definedName name="FIO" localSheetId="0">'ВСЕ МО'!$E$19</definedName>
    <definedName name="FIO" localSheetId="14">ЗАВИТ!$F$14</definedName>
    <definedName name="FIO" localSheetId="3">ЗЕЯ!#REF!</definedName>
    <definedName name="FIO" localSheetId="15">ЗЕЯокр!#REF!</definedName>
    <definedName name="FIO" localSheetId="16">ИВАН!#REF!</definedName>
    <definedName name="FIO" localSheetId="24">КОНСп!#REF!</definedName>
    <definedName name="FIO" localSheetId="23">КОНСр!#REF!</definedName>
    <definedName name="FIO" localSheetId="26">МАГДгп!#REF!</definedName>
    <definedName name="FIO" localSheetId="25">МАГДр!#REF!</definedName>
    <definedName name="FIO" localSheetId="27">МАГДсп!#REF!</definedName>
    <definedName name="FIO" localSheetId="28">МАЗАНр!#REF!</definedName>
    <definedName name="FIO" localSheetId="29">МАЗп!#REF!</definedName>
    <definedName name="FIO" localSheetId="31">МИХп!#REF!</definedName>
    <definedName name="FIO" localSheetId="30">МИХр!#REF!</definedName>
    <definedName name="FIO" localSheetId="33">ОКТп!#REF!</definedName>
    <definedName name="FIO" localSheetId="32">ОКТр!#REF!</definedName>
    <definedName name="FIO" localSheetId="8">ПРОГ!#REF!</definedName>
    <definedName name="FIO" localSheetId="4">РАЙЧ!#REF!</definedName>
    <definedName name="FIO" localSheetId="17">РОМН!#REF!</definedName>
    <definedName name="FIO" localSheetId="5">СВОБ!#REF!</definedName>
    <definedName name="FIO" localSheetId="35">СВОБп!#REF!</definedName>
    <definedName name="FIO" localSheetId="34">СВОБр!#REF!</definedName>
    <definedName name="FIO" localSheetId="37">СЕЛЕМгп!#REF!</definedName>
    <definedName name="FIO" localSheetId="36">СЕЛЕМр!#REF!</definedName>
    <definedName name="FIO" localSheetId="38">СЕЛЕМсп!#REF!</definedName>
    <definedName name="FIO" localSheetId="18">СЕРЫШ!#REF!</definedName>
    <definedName name="FIO" localSheetId="19">СКОВ!#REF!</definedName>
    <definedName name="FIO" localSheetId="20">ТАМБ!#REF!</definedName>
    <definedName name="FIO" localSheetId="6">ТЫН!#REF!</definedName>
    <definedName name="FIO" localSheetId="21">ТЫНокр!#REF!</definedName>
    <definedName name="FIO" localSheetId="9">ЦИОЛ!#REF!</definedName>
    <definedName name="FIO" localSheetId="7">ШИМ!#REF!</definedName>
    <definedName name="FIO" localSheetId="22">ШИМокр!#REF!</definedName>
    <definedName name="LAST_CELL" localSheetId="39">Амур!$M$49</definedName>
    <definedName name="LAST_CELL" localSheetId="10">АРХ!$M$49</definedName>
    <definedName name="LAST_CELL" localSheetId="2">БЕЛ!$M$49</definedName>
    <definedName name="LAST_CELL" localSheetId="11">БЕЛокр!$M$49</definedName>
    <definedName name="LAST_CELL" localSheetId="12">БЛАГокр!$M$49</definedName>
    <definedName name="LAST_CELL" localSheetId="1">БЛГ!$M$49</definedName>
    <definedName name="LAST_CELL" localSheetId="13">БУРЕЯ!$M$49</definedName>
    <definedName name="LAST_CELL" localSheetId="40">'Бюджет (2)'!$M$859</definedName>
    <definedName name="LAST_CELL" localSheetId="0">'ВСЕ МО'!#REF!</definedName>
    <definedName name="LAST_CELL" localSheetId="14">ЗАВИТ!$M$49</definedName>
    <definedName name="LAST_CELL" localSheetId="3">ЗЕЯ!$M$49</definedName>
    <definedName name="LAST_CELL" localSheetId="15">ЗЕЯокр!$M$49</definedName>
    <definedName name="LAST_CELL" localSheetId="16">ИВАН!$M$49</definedName>
    <definedName name="LAST_CELL" localSheetId="24">КОНСп!$M$49</definedName>
    <definedName name="LAST_CELL" localSheetId="23">КОНСр!$M$49</definedName>
    <definedName name="LAST_CELL" localSheetId="26">МАГДгп!$M$49</definedName>
    <definedName name="LAST_CELL" localSheetId="25">МАГДр!$M$49</definedName>
    <definedName name="LAST_CELL" localSheetId="27">МАГДсп!$M$49</definedName>
    <definedName name="LAST_CELL" localSheetId="28">МАЗАНр!$M$49</definedName>
    <definedName name="LAST_CELL" localSheetId="29">МАЗп!$M$49</definedName>
    <definedName name="LAST_CELL" localSheetId="31">МИХп!$M$49</definedName>
    <definedName name="LAST_CELL" localSheetId="30">МИХр!$M$49</definedName>
    <definedName name="LAST_CELL" localSheetId="33">ОКТп!$M$49</definedName>
    <definedName name="LAST_CELL" localSheetId="32">ОКТр!$M$49</definedName>
    <definedName name="LAST_CELL" localSheetId="8">ПРОГ!$M$49</definedName>
    <definedName name="LAST_CELL" localSheetId="4">РАЙЧ!$M$49</definedName>
    <definedName name="LAST_CELL" localSheetId="17">РОМН!$M$49</definedName>
    <definedName name="LAST_CELL" localSheetId="5">СВОБ!$M$49</definedName>
    <definedName name="LAST_CELL" localSheetId="35">СВОБп!$M$49</definedName>
    <definedName name="LAST_CELL" localSheetId="34">СВОБр!$M$49</definedName>
    <definedName name="LAST_CELL" localSheetId="37">СЕЛЕМгп!$M$49</definedName>
    <definedName name="LAST_CELL" localSheetId="36">СЕЛЕМр!$M$49</definedName>
    <definedName name="LAST_CELL" localSheetId="38">СЕЛЕМсп!$M$49</definedName>
    <definedName name="LAST_CELL" localSheetId="18">СЕРЫШ!$M$49</definedName>
    <definedName name="LAST_CELL" localSheetId="19">СКОВ!$M$49</definedName>
    <definedName name="LAST_CELL" localSheetId="20">ТАМБ!$M$49</definedName>
    <definedName name="LAST_CELL" localSheetId="6">ТЫН!$M$49</definedName>
    <definedName name="LAST_CELL" localSheetId="21">ТЫНокр!$M$49</definedName>
    <definedName name="LAST_CELL" localSheetId="9">ЦИОЛ!$M$49</definedName>
    <definedName name="LAST_CELL" localSheetId="7">ШИМ!$M$49</definedName>
    <definedName name="LAST_CELL" localSheetId="22">ШИМокр!$M$49</definedName>
    <definedName name="SIGN" localSheetId="39">Амур!#REF!</definedName>
    <definedName name="SIGN" localSheetId="10">АРХ!#REF!</definedName>
    <definedName name="SIGN" localSheetId="2">БЕЛ!#REF!</definedName>
    <definedName name="SIGN" localSheetId="11">БЕЛокр!#REF!</definedName>
    <definedName name="SIGN" localSheetId="12">БЛАГокр!#REF!</definedName>
    <definedName name="SIGN" localSheetId="1">БЛГ!#REF!</definedName>
    <definedName name="SIGN" localSheetId="13">БУРЕЯ!#REF!</definedName>
    <definedName name="SIGN" localSheetId="40">'Бюджет (2)'!$A$19:$L$20</definedName>
    <definedName name="SIGN" localSheetId="0">'ВСЕ МО'!$A$19:$J$20</definedName>
    <definedName name="SIGN" localSheetId="14">ЗАВИТ!$A$14:$L$14</definedName>
    <definedName name="SIGN" localSheetId="3">ЗЕЯ!#REF!</definedName>
    <definedName name="SIGN" localSheetId="15">ЗЕЯокр!$A$14:$L$14</definedName>
    <definedName name="SIGN" localSheetId="16">ИВАН!#REF!</definedName>
    <definedName name="SIGN" localSheetId="24">КОНСп!#REF!</definedName>
    <definedName name="SIGN" localSheetId="23">КОНСр!#REF!</definedName>
    <definedName name="SIGN" localSheetId="26">МАГДгп!#REF!</definedName>
    <definedName name="SIGN" localSheetId="25">МАГДр!#REF!</definedName>
    <definedName name="SIGN" localSheetId="27">МАГДсп!#REF!</definedName>
    <definedName name="SIGN" localSheetId="28">МАЗАНр!#REF!</definedName>
    <definedName name="SIGN" localSheetId="29">МАЗп!#REF!</definedName>
    <definedName name="SIGN" localSheetId="31">МИХп!#REF!</definedName>
    <definedName name="SIGN" localSheetId="30">МИХр!#REF!</definedName>
    <definedName name="SIGN" localSheetId="33">ОКТп!#REF!</definedName>
    <definedName name="SIGN" localSheetId="32">ОКТр!#REF!</definedName>
    <definedName name="SIGN" localSheetId="8">ПРОГ!#REF!</definedName>
    <definedName name="SIGN" localSheetId="4">РАЙЧ!#REF!</definedName>
    <definedName name="SIGN" localSheetId="17">РОМН!#REF!</definedName>
    <definedName name="SIGN" localSheetId="5">СВОБ!#REF!</definedName>
    <definedName name="SIGN" localSheetId="35">СВОБп!#REF!</definedName>
    <definedName name="SIGN" localSheetId="34">СВОБр!#REF!</definedName>
    <definedName name="SIGN" localSheetId="37">СЕЛЕМгп!#REF!</definedName>
    <definedName name="SIGN" localSheetId="36">СЕЛЕМр!#REF!</definedName>
    <definedName name="SIGN" localSheetId="38">СЕЛЕМсп!#REF!</definedName>
    <definedName name="SIGN" localSheetId="18">СЕРЫШ!#REF!</definedName>
    <definedName name="SIGN" localSheetId="19">СКОВ!#REF!</definedName>
    <definedName name="SIGN" localSheetId="20">ТАМБ!#REF!</definedName>
    <definedName name="SIGN" localSheetId="6">ТЫН!#REF!</definedName>
    <definedName name="SIGN" localSheetId="21">ТЫНокр!#REF!</definedName>
    <definedName name="SIGN" localSheetId="9">ЦИОЛ!#REF!</definedName>
    <definedName name="SIGN" localSheetId="7">ШИМ!#REF!</definedName>
    <definedName name="SIGN" localSheetId="22">ШИМокр!#REF!</definedName>
  </definedNames>
  <calcPr calcId="144525"/>
</workbook>
</file>

<file path=xl/calcChain.xml><?xml version="1.0" encoding="utf-8"?>
<calcChain xmlns="http://schemas.openxmlformats.org/spreadsheetml/2006/main">
  <c r="D40" i="21" l="1"/>
  <c r="H858" i="62"/>
  <c r="G858" i="62"/>
  <c r="D858" i="62"/>
  <c r="K857" i="62"/>
  <c r="I857" i="62" s="1"/>
  <c r="F857" i="62"/>
  <c r="K856" i="62"/>
  <c r="I856" i="62"/>
  <c r="F856" i="62"/>
  <c r="K855" i="62"/>
  <c r="I855" i="62" s="1"/>
  <c r="F855" i="62"/>
  <c r="K854" i="62"/>
  <c r="I854" i="62"/>
  <c r="F854" i="62"/>
  <c r="K853" i="62"/>
  <c r="I853" i="62" s="1"/>
  <c r="F853" i="62"/>
  <c r="K852" i="62"/>
  <c r="I852" i="62"/>
  <c r="F852" i="62"/>
  <c r="K851" i="62"/>
  <c r="I851" i="62" s="1"/>
  <c r="F851" i="62"/>
  <c r="K850" i="62"/>
  <c r="I850" i="62"/>
  <c r="F850" i="62"/>
  <c r="K849" i="62"/>
  <c r="I849" i="62" s="1"/>
  <c r="F849" i="62"/>
  <c r="K848" i="62"/>
  <c r="I848" i="62"/>
  <c r="F848" i="62"/>
  <c r="K847" i="62"/>
  <c r="I847" i="62" s="1"/>
  <c r="F847" i="62"/>
  <c r="K846" i="62"/>
  <c r="I846" i="62"/>
  <c r="F846" i="62"/>
  <c r="K845" i="62"/>
  <c r="I845" i="62" s="1"/>
  <c r="F845" i="62"/>
  <c r="K844" i="62"/>
  <c r="I844" i="62"/>
  <c r="F844" i="62"/>
  <c r="K843" i="62"/>
  <c r="I843" i="62" s="1"/>
  <c r="F843" i="62"/>
  <c r="K842" i="62"/>
  <c r="I842" i="62"/>
  <c r="F842" i="62"/>
  <c r="K841" i="62"/>
  <c r="I841" i="62" s="1"/>
  <c r="F841" i="62"/>
  <c r="K840" i="62"/>
  <c r="I840" i="62"/>
  <c r="F840" i="62"/>
  <c r="K839" i="62"/>
  <c r="I839" i="62" s="1"/>
  <c r="F839" i="62"/>
  <c r="K838" i="62"/>
  <c r="I838" i="62"/>
  <c r="F838" i="62"/>
  <c r="K837" i="62"/>
  <c r="I837" i="62" s="1"/>
  <c r="F837" i="62"/>
  <c r="K836" i="62"/>
  <c r="I836" i="62"/>
  <c r="F836" i="62"/>
  <c r="K835" i="62"/>
  <c r="I835" i="62" s="1"/>
  <c r="F835" i="62"/>
  <c r="K834" i="62"/>
  <c r="I834" i="62"/>
  <c r="F834" i="62"/>
  <c r="K833" i="62"/>
  <c r="I833" i="62" s="1"/>
  <c r="F833" i="62"/>
  <c r="K832" i="62"/>
  <c r="I832" i="62"/>
  <c r="F832" i="62"/>
  <c r="K831" i="62"/>
  <c r="I831" i="62" s="1"/>
  <c r="F831" i="62"/>
  <c r="K830" i="62"/>
  <c r="I830" i="62"/>
  <c r="F830" i="62"/>
  <c r="K829" i="62"/>
  <c r="I829" i="62" s="1"/>
  <c r="F829" i="62"/>
  <c r="K828" i="62"/>
  <c r="I828" i="62"/>
  <c r="F828" i="62"/>
  <c r="K827" i="62"/>
  <c r="I827" i="62" s="1"/>
  <c r="F827" i="62"/>
  <c r="K826" i="62"/>
  <c r="I826" i="62"/>
  <c r="F826" i="62"/>
  <c r="K825" i="62"/>
  <c r="I825" i="62" s="1"/>
  <c r="F825" i="62"/>
  <c r="K824" i="62"/>
  <c r="I824" i="62"/>
  <c r="F824" i="62"/>
  <c r="K823" i="62"/>
  <c r="I823" i="62" s="1"/>
  <c r="F823" i="62"/>
  <c r="K822" i="62"/>
  <c r="I822" i="62"/>
  <c r="F822" i="62"/>
  <c r="K821" i="62"/>
  <c r="I821" i="62" s="1"/>
  <c r="K820" i="62"/>
  <c r="I820" i="62" s="1"/>
  <c r="K819" i="62"/>
  <c r="I819" i="62"/>
  <c r="K818" i="62"/>
  <c r="I818" i="62" s="1"/>
  <c r="K817" i="62"/>
  <c r="I817" i="62" s="1"/>
  <c r="K816" i="62"/>
  <c r="I816" i="62"/>
  <c r="K815" i="62"/>
  <c r="I815" i="62" s="1"/>
  <c r="K814" i="62"/>
  <c r="I814" i="62" s="1"/>
  <c r="K813" i="62"/>
  <c r="I813" i="62"/>
  <c r="K812" i="62"/>
  <c r="I812" i="62" s="1"/>
  <c r="K811" i="62"/>
  <c r="I811" i="62" s="1"/>
  <c r="K810" i="62"/>
  <c r="I810" i="62"/>
  <c r="K809" i="62"/>
  <c r="I809" i="62" s="1"/>
  <c r="K808" i="62"/>
  <c r="I808" i="62" s="1"/>
  <c r="K807" i="62"/>
  <c r="I807" i="62"/>
  <c r="K806" i="62"/>
  <c r="I806" i="62" s="1"/>
  <c r="K805" i="62"/>
  <c r="I805" i="62" s="1"/>
  <c r="K804" i="62"/>
  <c r="I804" i="62"/>
  <c r="K803" i="62"/>
  <c r="I803" i="62" s="1"/>
  <c r="K802" i="62"/>
  <c r="I802" i="62" s="1"/>
  <c r="K801" i="62"/>
  <c r="I801" i="62"/>
  <c r="K800" i="62"/>
  <c r="I800" i="62" s="1"/>
  <c r="K799" i="62"/>
  <c r="I799" i="62" s="1"/>
  <c r="K798" i="62"/>
  <c r="I798" i="62"/>
  <c r="K797" i="62"/>
  <c r="I797" i="62" s="1"/>
  <c r="K796" i="62"/>
  <c r="I796" i="62" s="1"/>
  <c r="K795" i="62"/>
  <c r="I795" i="62"/>
  <c r="K794" i="62"/>
  <c r="I794" i="62" s="1"/>
  <c r="K793" i="62"/>
  <c r="I793" i="62" s="1"/>
  <c r="K792" i="62"/>
  <c r="I792" i="62"/>
  <c r="F792" i="62"/>
  <c r="K791" i="62"/>
  <c r="I791" i="62"/>
  <c r="F791" i="62"/>
  <c r="K790" i="62"/>
  <c r="I790" i="62"/>
  <c r="F790" i="62"/>
  <c r="K789" i="62"/>
  <c r="I789" i="62"/>
  <c r="F789" i="62"/>
  <c r="K788" i="62"/>
  <c r="I788" i="62"/>
  <c r="F788" i="62"/>
  <c r="K787" i="62"/>
  <c r="I787" i="62"/>
  <c r="F787" i="62"/>
  <c r="K786" i="62"/>
  <c r="I786" i="62"/>
  <c r="F786" i="62"/>
  <c r="K785" i="62"/>
  <c r="I785" i="62"/>
  <c r="F785" i="62"/>
  <c r="K784" i="62"/>
  <c r="I784" i="62"/>
  <c r="F784" i="62"/>
  <c r="K783" i="62"/>
  <c r="I783" i="62"/>
  <c r="F783" i="62"/>
  <c r="K782" i="62"/>
  <c r="I782" i="62"/>
  <c r="F782" i="62"/>
  <c r="K781" i="62"/>
  <c r="I781" i="62"/>
  <c r="F781" i="62"/>
  <c r="K780" i="62"/>
  <c r="I780" i="62"/>
  <c r="F780" i="62"/>
  <c r="K779" i="62"/>
  <c r="I779" i="62"/>
  <c r="F779" i="62"/>
  <c r="K778" i="62"/>
  <c r="I778" i="62"/>
  <c r="F778" i="62"/>
  <c r="K777" i="62"/>
  <c r="I777" i="62"/>
  <c r="F777" i="62"/>
  <c r="K776" i="62"/>
  <c r="I776" i="62"/>
  <c r="F776" i="62"/>
  <c r="K775" i="62"/>
  <c r="I775" i="62"/>
  <c r="F775" i="62"/>
  <c r="K774" i="62"/>
  <c r="I774" i="62"/>
  <c r="F774" i="62"/>
  <c r="K773" i="62"/>
  <c r="I773" i="62"/>
  <c r="F773" i="62"/>
  <c r="K772" i="62"/>
  <c r="I772" i="62"/>
  <c r="F772" i="62"/>
  <c r="K771" i="62"/>
  <c r="I771" i="62"/>
  <c r="F771" i="62"/>
  <c r="K770" i="62"/>
  <c r="I770" i="62"/>
  <c r="F770" i="62"/>
  <c r="K769" i="62"/>
  <c r="I769" i="62"/>
  <c r="F769" i="62"/>
  <c r="K768" i="62"/>
  <c r="I768" i="62"/>
  <c r="F768" i="62"/>
  <c r="K767" i="62"/>
  <c r="I767" i="62"/>
  <c r="F767" i="62"/>
  <c r="K766" i="62"/>
  <c r="I766" i="62"/>
  <c r="F766" i="62"/>
  <c r="K765" i="62"/>
  <c r="I765" i="62"/>
  <c r="F765" i="62"/>
  <c r="K764" i="62"/>
  <c r="I764" i="62"/>
  <c r="F764" i="62"/>
  <c r="K763" i="62"/>
  <c r="I763" i="62"/>
  <c r="F763" i="62"/>
  <c r="K762" i="62"/>
  <c r="I762" i="62"/>
  <c r="F762" i="62"/>
  <c r="K761" i="62"/>
  <c r="I761" i="62"/>
  <c r="F761" i="62"/>
  <c r="K760" i="62"/>
  <c r="I760" i="62"/>
  <c r="F760" i="62"/>
  <c r="K759" i="62"/>
  <c r="I759" i="62"/>
  <c r="F759" i="62"/>
  <c r="K758" i="62"/>
  <c r="I758" i="62"/>
  <c r="F758" i="62"/>
  <c r="K757" i="62"/>
  <c r="I757" i="62"/>
  <c r="F757" i="62"/>
  <c r="K756" i="62"/>
  <c r="I756" i="62"/>
  <c r="F756" i="62"/>
  <c r="K755" i="62"/>
  <c r="I755" i="62"/>
  <c r="F755" i="62"/>
  <c r="K754" i="62"/>
  <c r="I754" i="62"/>
  <c r="F754" i="62"/>
  <c r="J753" i="62"/>
  <c r="K752" i="62"/>
  <c r="J752" i="62"/>
  <c r="J751" i="62"/>
  <c r="J750" i="62"/>
  <c r="J749" i="62"/>
  <c r="K748" i="62"/>
  <c r="J748" i="62"/>
  <c r="J747" i="62"/>
  <c r="F747" i="62"/>
  <c r="K746" i="62"/>
  <c r="J746" i="62"/>
  <c r="I746" i="62" s="1"/>
  <c r="K745" i="62"/>
  <c r="J745" i="62"/>
  <c r="I745" i="62" s="1"/>
  <c r="K744" i="62"/>
  <c r="J744" i="62"/>
  <c r="I744" i="62" s="1"/>
  <c r="J743" i="62"/>
  <c r="K743" i="62" s="1"/>
  <c r="F743" i="62"/>
  <c r="K742" i="62"/>
  <c r="J742" i="62"/>
  <c r="I742" i="62"/>
  <c r="F742" i="62"/>
  <c r="K741" i="62"/>
  <c r="J741" i="62"/>
  <c r="J740" i="62"/>
  <c r="K740" i="62" s="1"/>
  <c r="I740" i="62"/>
  <c r="J739" i="62"/>
  <c r="K739" i="62" s="1"/>
  <c r="J738" i="62"/>
  <c r="K738" i="62" s="1"/>
  <c r="I738" i="62"/>
  <c r="J737" i="62"/>
  <c r="K737" i="62" s="1"/>
  <c r="I737" i="62" s="1"/>
  <c r="J736" i="62"/>
  <c r="K736" i="62" s="1"/>
  <c r="J735" i="62"/>
  <c r="K735" i="62" s="1"/>
  <c r="I735" i="62" s="1"/>
  <c r="J734" i="62"/>
  <c r="K734" i="62" s="1"/>
  <c r="J733" i="62"/>
  <c r="K733" i="62" s="1"/>
  <c r="I733" i="62" s="1"/>
  <c r="J732" i="62"/>
  <c r="K732" i="62" s="1"/>
  <c r="I732" i="62"/>
  <c r="K731" i="62"/>
  <c r="I731" i="62" s="1"/>
  <c r="J731" i="62"/>
  <c r="J730" i="62"/>
  <c r="K730" i="62" s="1"/>
  <c r="I730" i="62"/>
  <c r="K729" i="62"/>
  <c r="J729" i="62"/>
  <c r="I729" i="62" s="1"/>
  <c r="J728" i="62"/>
  <c r="K728" i="62" s="1"/>
  <c r="I728" i="62"/>
  <c r="K727" i="62"/>
  <c r="I727" i="62"/>
  <c r="F727" i="62"/>
  <c r="K726" i="62"/>
  <c r="I726" i="62"/>
  <c r="F726" i="62"/>
  <c r="K725" i="62"/>
  <c r="I725" i="62"/>
  <c r="F725" i="62"/>
  <c r="K724" i="62"/>
  <c r="I724" i="62"/>
  <c r="F724" i="62"/>
  <c r="K723" i="62"/>
  <c r="I723" i="62"/>
  <c r="F723" i="62"/>
  <c r="K722" i="62"/>
  <c r="I722" i="62"/>
  <c r="F722" i="62"/>
  <c r="K721" i="62"/>
  <c r="I721" i="62"/>
  <c r="F721" i="62"/>
  <c r="K720" i="62"/>
  <c r="I720" i="62"/>
  <c r="F720" i="62"/>
  <c r="K719" i="62"/>
  <c r="I719" i="62"/>
  <c r="F719" i="62"/>
  <c r="K718" i="62"/>
  <c r="I718" i="62"/>
  <c r="F718" i="62"/>
  <c r="K717" i="62"/>
  <c r="I717" i="62"/>
  <c r="F717" i="62"/>
  <c r="K716" i="62"/>
  <c r="I716" i="62"/>
  <c r="F716" i="62"/>
  <c r="K715" i="62"/>
  <c r="I715" i="62"/>
  <c r="F715" i="62"/>
  <c r="K714" i="62"/>
  <c r="I714" i="62"/>
  <c r="F714" i="62"/>
  <c r="K713" i="62"/>
  <c r="I713" i="62"/>
  <c r="F713" i="62"/>
  <c r="K712" i="62"/>
  <c r="I712" i="62"/>
  <c r="F712" i="62"/>
  <c r="K711" i="62"/>
  <c r="I711" i="62"/>
  <c r="F711" i="62"/>
  <c r="K710" i="62"/>
  <c r="I710" i="62"/>
  <c r="F710" i="62"/>
  <c r="K709" i="62"/>
  <c r="I709" i="62"/>
  <c r="F709" i="62"/>
  <c r="K708" i="62"/>
  <c r="I708" i="62"/>
  <c r="F708" i="62"/>
  <c r="K707" i="62"/>
  <c r="I707" i="62"/>
  <c r="F707" i="62"/>
  <c r="K706" i="62"/>
  <c r="I706" i="62"/>
  <c r="F706" i="62"/>
  <c r="K705" i="62"/>
  <c r="I705" i="62"/>
  <c r="F705" i="62"/>
  <c r="K704" i="62"/>
  <c r="I704" i="62"/>
  <c r="F704" i="62"/>
  <c r="K703" i="62"/>
  <c r="I703" i="62"/>
  <c r="F703" i="62"/>
  <c r="K702" i="62"/>
  <c r="I702" i="62"/>
  <c r="F702" i="62"/>
  <c r="K701" i="62"/>
  <c r="I701" i="62"/>
  <c r="F701" i="62"/>
  <c r="K700" i="62"/>
  <c r="I700" i="62"/>
  <c r="F700" i="62"/>
  <c r="K699" i="62"/>
  <c r="I699" i="62"/>
  <c r="F699" i="62"/>
  <c r="K698" i="62"/>
  <c r="I698" i="62"/>
  <c r="F698" i="62"/>
  <c r="K697" i="62"/>
  <c r="I697" i="62"/>
  <c r="F697" i="62"/>
  <c r="K696" i="62"/>
  <c r="I696" i="62"/>
  <c r="F696" i="62"/>
  <c r="K695" i="62"/>
  <c r="I695" i="62"/>
  <c r="F695" i="62"/>
  <c r="K694" i="62"/>
  <c r="I694" i="62"/>
  <c r="F694" i="62"/>
  <c r="K693" i="62"/>
  <c r="I693" i="62"/>
  <c r="F693" i="62"/>
  <c r="K692" i="62"/>
  <c r="I692" i="62"/>
  <c r="F692" i="62"/>
  <c r="K691" i="62"/>
  <c r="I691" i="62"/>
  <c r="F691" i="62"/>
  <c r="K690" i="62"/>
  <c r="I690" i="62"/>
  <c r="F690" i="62"/>
  <c r="K689" i="62"/>
  <c r="I689" i="62"/>
  <c r="F689" i="62"/>
  <c r="K688" i="62"/>
  <c r="I688" i="62"/>
  <c r="F688" i="62"/>
  <c r="K687" i="62"/>
  <c r="I687" i="62"/>
  <c r="F687" i="62"/>
  <c r="K686" i="62"/>
  <c r="I686" i="62"/>
  <c r="F686" i="62"/>
  <c r="K685" i="62"/>
  <c r="I685" i="62"/>
  <c r="F685" i="62"/>
  <c r="K684" i="62"/>
  <c r="I684" i="62"/>
  <c r="F684" i="62"/>
  <c r="K683" i="62"/>
  <c r="I683" i="62"/>
  <c r="F683" i="62"/>
  <c r="K682" i="62"/>
  <c r="I682" i="62"/>
  <c r="F682" i="62"/>
  <c r="K681" i="62"/>
  <c r="I681" i="62"/>
  <c r="F681" i="62"/>
  <c r="K680" i="62"/>
  <c r="I680" i="62"/>
  <c r="F680" i="62"/>
  <c r="K679" i="62"/>
  <c r="I679" i="62"/>
  <c r="F679" i="62"/>
  <c r="K678" i="62"/>
  <c r="I678" i="62"/>
  <c r="F678" i="62"/>
  <c r="K677" i="62"/>
  <c r="I677" i="62"/>
  <c r="F677" i="62"/>
  <c r="K676" i="62"/>
  <c r="I676" i="62"/>
  <c r="F676" i="62"/>
  <c r="K675" i="62"/>
  <c r="I675" i="62"/>
  <c r="F675" i="62"/>
  <c r="K674" i="62"/>
  <c r="I674" i="62"/>
  <c r="F674" i="62"/>
  <c r="K673" i="62"/>
  <c r="I673" i="62"/>
  <c r="F673" i="62"/>
  <c r="K672" i="62"/>
  <c r="I672" i="62"/>
  <c r="F672" i="62"/>
  <c r="K671" i="62"/>
  <c r="I671" i="62"/>
  <c r="F671" i="62"/>
  <c r="K670" i="62"/>
  <c r="I670" i="62"/>
  <c r="F670" i="62"/>
  <c r="K669" i="62"/>
  <c r="I669" i="62"/>
  <c r="F669" i="62"/>
  <c r="K668" i="62"/>
  <c r="I668" i="62"/>
  <c r="F668" i="62"/>
  <c r="K667" i="62"/>
  <c r="I667" i="62"/>
  <c r="F667" i="62"/>
  <c r="K666" i="62"/>
  <c r="I666" i="62"/>
  <c r="F666" i="62"/>
  <c r="K665" i="62"/>
  <c r="I665" i="62"/>
  <c r="F665" i="62"/>
  <c r="K664" i="62"/>
  <c r="I664" i="62"/>
  <c r="F664" i="62"/>
  <c r="K663" i="62"/>
  <c r="I663" i="62"/>
  <c r="F663" i="62"/>
  <c r="K662" i="62"/>
  <c r="I662" i="62"/>
  <c r="F662" i="62"/>
  <c r="K661" i="62"/>
  <c r="I661" i="62"/>
  <c r="F661" i="62"/>
  <c r="K660" i="62"/>
  <c r="I660" i="62"/>
  <c r="F660" i="62"/>
  <c r="K659" i="62"/>
  <c r="I659" i="62"/>
  <c r="F659" i="62"/>
  <c r="K658" i="62"/>
  <c r="I658" i="62"/>
  <c r="F658" i="62"/>
  <c r="K657" i="62"/>
  <c r="I657" i="62"/>
  <c r="F657" i="62"/>
  <c r="K656" i="62"/>
  <c r="I656" i="62"/>
  <c r="F656" i="62"/>
  <c r="K655" i="62"/>
  <c r="I655" i="62"/>
  <c r="F655" i="62"/>
  <c r="K654" i="62"/>
  <c r="I654" i="62"/>
  <c r="F654" i="62"/>
  <c r="K653" i="62"/>
  <c r="I653" i="62"/>
  <c r="F653" i="62"/>
  <c r="K652" i="62"/>
  <c r="I652" i="62"/>
  <c r="F652" i="62"/>
  <c r="K651" i="62"/>
  <c r="I651" i="62"/>
  <c r="F651" i="62"/>
  <c r="K650" i="62"/>
  <c r="I650" i="62"/>
  <c r="F650" i="62"/>
  <c r="K649" i="62"/>
  <c r="I649" i="62"/>
  <c r="F649" i="62"/>
  <c r="K648" i="62"/>
  <c r="I648" i="62"/>
  <c r="F648" i="62"/>
  <c r="K647" i="62"/>
  <c r="I647" i="62"/>
  <c r="F647" i="62"/>
  <c r="K646" i="62"/>
  <c r="I646" i="62"/>
  <c r="F646" i="62"/>
  <c r="K645" i="62"/>
  <c r="I645" i="62"/>
  <c r="F645" i="62"/>
  <c r="K644" i="62"/>
  <c r="I644" i="62"/>
  <c r="F644" i="62"/>
  <c r="K643" i="62"/>
  <c r="I643" i="62"/>
  <c r="F643" i="62"/>
  <c r="K642" i="62"/>
  <c r="I642" i="62"/>
  <c r="F642" i="62"/>
  <c r="K641" i="62"/>
  <c r="I641" i="62"/>
  <c r="F641" i="62"/>
  <c r="K640" i="62"/>
  <c r="I640" i="62"/>
  <c r="F640" i="62"/>
  <c r="K639" i="62"/>
  <c r="I639" i="62"/>
  <c r="F639" i="62"/>
  <c r="K638" i="62"/>
  <c r="I638" i="62"/>
  <c r="F638" i="62"/>
  <c r="K637" i="62"/>
  <c r="I637" i="62"/>
  <c r="F637" i="62"/>
  <c r="K636" i="62"/>
  <c r="I636" i="62"/>
  <c r="F636" i="62"/>
  <c r="K635" i="62"/>
  <c r="I635" i="62"/>
  <c r="F635" i="62"/>
  <c r="K634" i="62"/>
  <c r="I634" i="62"/>
  <c r="F634" i="62"/>
  <c r="K633" i="62"/>
  <c r="I633" i="62"/>
  <c r="F633" i="62"/>
  <c r="K632" i="62"/>
  <c r="I632" i="62"/>
  <c r="F632" i="62"/>
  <c r="K631" i="62"/>
  <c r="I631" i="62"/>
  <c r="F631" i="62"/>
  <c r="K630" i="62"/>
  <c r="I630" i="62"/>
  <c r="F630" i="62"/>
  <c r="K629" i="62"/>
  <c r="I629" i="62"/>
  <c r="F629" i="62"/>
  <c r="K628" i="62"/>
  <c r="I628" i="62"/>
  <c r="F628" i="62"/>
  <c r="K627" i="62"/>
  <c r="I627" i="62"/>
  <c r="F627" i="62"/>
  <c r="K626" i="62"/>
  <c r="I626" i="62"/>
  <c r="F626" i="62"/>
  <c r="K625" i="62"/>
  <c r="I625" i="62"/>
  <c r="F625" i="62"/>
  <c r="K624" i="62"/>
  <c r="I624" i="62"/>
  <c r="F624" i="62"/>
  <c r="K623" i="62"/>
  <c r="I623" i="62"/>
  <c r="F623" i="62"/>
  <c r="K622" i="62"/>
  <c r="I622" i="62"/>
  <c r="F622" i="62"/>
  <c r="K621" i="62"/>
  <c r="I621" i="62"/>
  <c r="F621" i="62"/>
  <c r="K620" i="62"/>
  <c r="I620" i="62"/>
  <c r="F620" i="62"/>
  <c r="K619" i="62"/>
  <c r="I619" i="62"/>
  <c r="F619" i="62"/>
  <c r="K618" i="62"/>
  <c r="I618" i="62"/>
  <c r="F618" i="62"/>
  <c r="K617" i="62"/>
  <c r="I617" i="62"/>
  <c r="F617" i="62"/>
  <c r="K616" i="62"/>
  <c r="I616" i="62"/>
  <c r="F616" i="62"/>
  <c r="K615" i="62"/>
  <c r="I615" i="62"/>
  <c r="F615" i="62"/>
  <c r="K614" i="62"/>
  <c r="I614" i="62"/>
  <c r="F614" i="62"/>
  <c r="K613" i="62"/>
  <c r="I613" i="62"/>
  <c r="F613" i="62"/>
  <c r="K612" i="62"/>
  <c r="I612" i="62"/>
  <c r="F612" i="62"/>
  <c r="K611" i="62"/>
  <c r="I611" i="62"/>
  <c r="F611" i="62"/>
  <c r="K610" i="62"/>
  <c r="I610" i="62"/>
  <c r="F610" i="62"/>
  <c r="K609" i="62"/>
  <c r="I609" i="62"/>
  <c r="F609" i="62"/>
  <c r="K608" i="62"/>
  <c r="I608" i="62"/>
  <c r="F608" i="62"/>
  <c r="K607" i="62"/>
  <c r="I607" i="62"/>
  <c r="F607" i="62"/>
  <c r="K606" i="62"/>
  <c r="I606" i="62"/>
  <c r="F606" i="62"/>
  <c r="K605" i="62"/>
  <c r="I605" i="62"/>
  <c r="F605" i="62"/>
  <c r="K604" i="62"/>
  <c r="I604" i="62"/>
  <c r="F604" i="62"/>
  <c r="K603" i="62"/>
  <c r="I603" i="62"/>
  <c r="F603" i="62"/>
  <c r="K602" i="62"/>
  <c r="I602" i="62"/>
  <c r="F602" i="62"/>
  <c r="K601" i="62"/>
  <c r="I601" i="62"/>
  <c r="F601" i="62"/>
  <c r="K600" i="62"/>
  <c r="I600" i="62"/>
  <c r="F600" i="62"/>
  <c r="K599" i="62"/>
  <c r="I599" i="62"/>
  <c r="F599" i="62"/>
  <c r="K598" i="62"/>
  <c r="I598" i="62"/>
  <c r="F598" i="62"/>
  <c r="K597" i="62"/>
  <c r="I597" i="62"/>
  <c r="F597" i="62"/>
  <c r="K596" i="62"/>
  <c r="I596" i="62"/>
  <c r="F596" i="62"/>
  <c r="K595" i="62"/>
  <c r="I595" i="62"/>
  <c r="F595" i="62"/>
  <c r="K594" i="62"/>
  <c r="I594" i="62"/>
  <c r="F594" i="62"/>
  <c r="K593" i="62"/>
  <c r="I593" i="62"/>
  <c r="F593" i="62"/>
  <c r="K592" i="62"/>
  <c r="I592" i="62"/>
  <c r="F592" i="62"/>
  <c r="K591" i="62"/>
  <c r="I591" i="62"/>
  <c r="F591" i="62"/>
  <c r="K590" i="62"/>
  <c r="I590" i="62"/>
  <c r="F590" i="62"/>
  <c r="K589" i="62"/>
  <c r="I589" i="62"/>
  <c r="F589" i="62"/>
  <c r="K588" i="62"/>
  <c r="I588" i="62"/>
  <c r="F588" i="62"/>
  <c r="K587" i="62"/>
  <c r="I587" i="62"/>
  <c r="F587" i="62"/>
  <c r="K586" i="62"/>
  <c r="I586" i="62"/>
  <c r="F586" i="62"/>
  <c r="K585" i="62"/>
  <c r="I585" i="62"/>
  <c r="F585" i="62"/>
  <c r="K584" i="62"/>
  <c r="I584" i="62"/>
  <c r="F584" i="62"/>
  <c r="K583" i="62"/>
  <c r="I583" i="62"/>
  <c r="F583" i="62"/>
  <c r="K582" i="62"/>
  <c r="I582" i="62"/>
  <c r="F582" i="62"/>
  <c r="K581" i="62"/>
  <c r="I581" i="62"/>
  <c r="F581" i="62"/>
  <c r="K580" i="62"/>
  <c r="I580" i="62"/>
  <c r="F580" i="62"/>
  <c r="K579" i="62"/>
  <c r="I579" i="62"/>
  <c r="F579" i="62"/>
  <c r="K578" i="62"/>
  <c r="I578" i="62"/>
  <c r="F578" i="62"/>
  <c r="K577" i="62"/>
  <c r="I577" i="62"/>
  <c r="K576" i="62"/>
  <c r="I576" i="62" s="1"/>
  <c r="K575" i="62"/>
  <c r="I575" i="62"/>
  <c r="K574" i="62"/>
  <c r="I574" i="62" s="1"/>
  <c r="K573" i="62"/>
  <c r="I573" i="62" s="1"/>
  <c r="K572" i="62"/>
  <c r="I572" i="62" s="1"/>
  <c r="K571" i="62"/>
  <c r="I571" i="62"/>
  <c r="K570" i="62"/>
  <c r="I570" i="62" s="1"/>
  <c r="K569" i="62"/>
  <c r="I569" i="62"/>
  <c r="K568" i="62"/>
  <c r="I568" i="62"/>
  <c r="K567" i="62"/>
  <c r="I567" i="62" s="1"/>
  <c r="K566" i="62"/>
  <c r="I566" i="62"/>
  <c r="K565" i="62"/>
  <c r="I565" i="62" s="1"/>
  <c r="K564" i="62"/>
  <c r="J564" i="62"/>
  <c r="I564" i="62"/>
  <c r="J563" i="62"/>
  <c r="K563" i="62" s="1"/>
  <c r="K562" i="62"/>
  <c r="J562" i="62"/>
  <c r="I562" i="62"/>
  <c r="J561" i="62"/>
  <c r="K561" i="62" s="1"/>
  <c r="K560" i="62"/>
  <c r="J560" i="62"/>
  <c r="I560" i="62"/>
  <c r="J559" i="62"/>
  <c r="K559" i="62" s="1"/>
  <c r="K558" i="62"/>
  <c r="J558" i="62"/>
  <c r="I558" i="62"/>
  <c r="J557" i="62"/>
  <c r="K557" i="62" s="1"/>
  <c r="K556" i="62"/>
  <c r="J556" i="62"/>
  <c r="I556" i="62"/>
  <c r="J555" i="62"/>
  <c r="K555" i="62" s="1"/>
  <c r="K554" i="62"/>
  <c r="J554" i="62"/>
  <c r="I554" i="62"/>
  <c r="J553" i="62"/>
  <c r="K553" i="62" s="1"/>
  <c r="K552" i="62"/>
  <c r="J552" i="62"/>
  <c r="I552" i="62"/>
  <c r="J551" i="62"/>
  <c r="K551" i="62" s="1"/>
  <c r="K550" i="62"/>
  <c r="J550" i="62"/>
  <c r="I550" i="62"/>
  <c r="J549" i="62"/>
  <c r="K549" i="62" s="1"/>
  <c r="K548" i="62"/>
  <c r="J548" i="62"/>
  <c r="I548" i="62"/>
  <c r="J547" i="62"/>
  <c r="K547" i="62" s="1"/>
  <c r="K546" i="62"/>
  <c r="J546" i="62"/>
  <c r="I546" i="62"/>
  <c r="J545" i="62"/>
  <c r="K545" i="62" s="1"/>
  <c r="K544" i="62"/>
  <c r="J544" i="62"/>
  <c r="I544" i="62"/>
  <c r="J543" i="62"/>
  <c r="K543" i="62" s="1"/>
  <c r="K542" i="62"/>
  <c r="J542" i="62"/>
  <c r="I542" i="62"/>
  <c r="J541" i="62"/>
  <c r="K541" i="62" s="1"/>
  <c r="K540" i="62"/>
  <c r="J540" i="62"/>
  <c r="I540" i="62"/>
  <c r="J539" i="62"/>
  <c r="K539" i="62" s="1"/>
  <c r="K538" i="62"/>
  <c r="J538" i="62"/>
  <c r="I538" i="62"/>
  <c r="J537" i="62"/>
  <c r="K537" i="62" s="1"/>
  <c r="K536" i="62"/>
  <c r="J536" i="62"/>
  <c r="I536" i="62"/>
  <c r="J535" i="62"/>
  <c r="K535" i="62" s="1"/>
  <c r="K534" i="62"/>
  <c r="I534" i="62" s="1"/>
  <c r="K533" i="62"/>
  <c r="I533" i="62"/>
  <c r="K532" i="62"/>
  <c r="I532" i="62"/>
  <c r="K531" i="62"/>
  <c r="I531" i="62" s="1"/>
  <c r="K530" i="62"/>
  <c r="I530" i="62"/>
  <c r="K529" i="62"/>
  <c r="I529" i="62"/>
  <c r="K528" i="62"/>
  <c r="I528" i="62" s="1"/>
  <c r="K527" i="62"/>
  <c r="I527" i="62"/>
  <c r="K526" i="62"/>
  <c r="I526" i="62"/>
  <c r="K525" i="62"/>
  <c r="I525" i="62" s="1"/>
  <c r="K524" i="62"/>
  <c r="I524" i="62" s="1"/>
  <c r="K523" i="62"/>
  <c r="I523" i="62"/>
  <c r="K522" i="62"/>
  <c r="I522" i="62" s="1"/>
  <c r="K521" i="62"/>
  <c r="I521" i="62"/>
  <c r="K520" i="62"/>
  <c r="I520" i="62"/>
  <c r="K519" i="62"/>
  <c r="I519" i="62" s="1"/>
  <c r="K518" i="62"/>
  <c r="I518" i="62"/>
  <c r="K517" i="62"/>
  <c r="I517" i="62" s="1"/>
  <c r="K516" i="62"/>
  <c r="I516" i="62" s="1"/>
  <c r="K515" i="62"/>
  <c r="I515" i="62"/>
  <c r="K514" i="62"/>
  <c r="I514" i="62"/>
  <c r="K513" i="62"/>
  <c r="I513" i="62" s="1"/>
  <c r="K512" i="62"/>
  <c r="I512" i="62"/>
  <c r="K511" i="62"/>
  <c r="I511" i="62"/>
  <c r="K510" i="62"/>
  <c r="I510" i="62" s="1"/>
  <c r="K509" i="62"/>
  <c r="I509" i="62"/>
  <c r="K508" i="62"/>
  <c r="I508" i="62"/>
  <c r="K507" i="62"/>
  <c r="I507" i="62" s="1"/>
  <c r="K506" i="62"/>
  <c r="I506" i="62" s="1"/>
  <c r="K505" i="62"/>
  <c r="I505" i="62"/>
  <c r="K504" i="62"/>
  <c r="I504" i="62" s="1"/>
  <c r="K503" i="62"/>
  <c r="I503" i="62"/>
  <c r="K502" i="62"/>
  <c r="I502" i="62"/>
  <c r="K501" i="62"/>
  <c r="I501" i="62" s="1"/>
  <c r="K500" i="62"/>
  <c r="I500" i="62"/>
  <c r="K499" i="62"/>
  <c r="I499" i="62" s="1"/>
  <c r="K498" i="62"/>
  <c r="I498" i="62" s="1"/>
  <c r="K497" i="62"/>
  <c r="I497" i="62"/>
  <c r="K496" i="62"/>
  <c r="I496" i="62"/>
  <c r="K495" i="62"/>
  <c r="I495" i="62" s="1"/>
  <c r="K494" i="62"/>
  <c r="I494" i="62"/>
  <c r="K493" i="62"/>
  <c r="I493" i="62"/>
  <c r="K492" i="62"/>
  <c r="I492" i="62" s="1"/>
  <c r="K491" i="62"/>
  <c r="I491" i="62"/>
  <c r="K490" i="62"/>
  <c r="I490" i="62"/>
  <c r="K489" i="62"/>
  <c r="I489" i="62" s="1"/>
  <c r="K488" i="62"/>
  <c r="I488" i="62" s="1"/>
  <c r="K487" i="62"/>
  <c r="I487" i="62"/>
  <c r="K486" i="62"/>
  <c r="I486" i="62" s="1"/>
  <c r="K485" i="62"/>
  <c r="I485" i="62"/>
  <c r="K484" i="62"/>
  <c r="I484" i="62"/>
  <c r="K483" i="62"/>
  <c r="I483" i="62" s="1"/>
  <c r="K482" i="62"/>
  <c r="I482" i="62"/>
  <c r="K481" i="62"/>
  <c r="I481" i="62" s="1"/>
  <c r="K480" i="62"/>
  <c r="I480" i="62" s="1"/>
  <c r="K479" i="62"/>
  <c r="I479" i="62"/>
  <c r="K478" i="62"/>
  <c r="I478" i="62"/>
  <c r="K477" i="62"/>
  <c r="I477" i="62" s="1"/>
  <c r="K476" i="62"/>
  <c r="I476" i="62"/>
  <c r="K475" i="62"/>
  <c r="I475" i="62"/>
  <c r="K474" i="62"/>
  <c r="I474" i="62" s="1"/>
  <c r="K473" i="62"/>
  <c r="I473" i="62"/>
  <c r="K472" i="62"/>
  <c r="I472" i="62"/>
  <c r="K471" i="62"/>
  <c r="I471" i="62" s="1"/>
  <c r="K470" i="62"/>
  <c r="I470" i="62" s="1"/>
  <c r="K469" i="62"/>
  <c r="I469" i="62"/>
  <c r="K468" i="62"/>
  <c r="I468" i="62" s="1"/>
  <c r="K467" i="62"/>
  <c r="I467" i="62"/>
  <c r="K466" i="62"/>
  <c r="I466" i="62"/>
  <c r="K465" i="62"/>
  <c r="I465" i="62" s="1"/>
  <c r="K464" i="62"/>
  <c r="I464" i="62"/>
  <c r="K463" i="62"/>
  <c r="I463" i="62" s="1"/>
  <c r="K462" i="62"/>
  <c r="I462" i="62" s="1"/>
  <c r="K461" i="62"/>
  <c r="I461" i="62"/>
  <c r="K460" i="62"/>
  <c r="I460" i="62"/>
  <c r="K459" i="62"/>
  <c r="I459" i="62" s="1"/>
  <c r="K458" i="62"/>
  <c r="I458" i="62"/>
  <c r="K457" i="62"/>
  <c r="I457" i="62"/>
  <c r="K456" i="62"/>
  <c r="I456" i="62" s="1"/>
  <c r="K455" i="62"/>
  <c r="I455" i="62"/>
  <c r="K454" i="62"/>
  <c r="I454" i="62"/>
  <c r="K453" i="62"/>
  <c r="I453" i="62" s="1"/>
  <c r="K452" i="62"/>
  <c r="I452" i="62" s="1"/>
  <c r="K451" i="62"/>
  <c r="I451" i="62"/>
  <c r="K450" i="62"/>
  <c r="I450" i="62" s="1"/>
  <c r="K449" i="62"/>
  <c r="I449" i="62"/>
  <c r="K448" i="62"/>
  <c r="I448" i="62"/>
  <c r="K447" i="62"/>
  <c r="I447" i="62" s="1"/>
  <c r="F447" i="62"/>
  <c r="K446" i="62"/>
  <c r="I446" i="62"/>
  <c r="F446" i="62"/>
  <c r="K445" i="62"/>
  <c r="I445" i="62" s="1"/>
  <c r="F445" i="62"/>
  <c r="K444" i="62"/>
  <c r="I444" i="62"/>
  <c r="F444" i="62"/>
  <c r="K443" i="62"/>
  <c r="I443" i="62" s="1"/>
  <c r="F443" i="62"/>
  <c r="K442" i="62"/>
  <c r="I442" i="62"/>
  <c r="F442" i="62"/>
  <c r="K441" i="62"/>
  <c r="I441" i="62" s="1"/>
  <c r="F441" i="62"/>
  <c r="K440" i="62"/>
  <c r="I440" i="62"/>
  <c r="F440" i="62"/>
  <c r="K439" i="62"/>
  <c r="I439" i="62" s="1"/>
  <c r="F439" i="62"/>
  <c r="K438" i="62"/>
  <c r="I438" i="62"/>
  <c r="F438" i="62"/>
  <c r="K437" i="62"/>
  <c r="I437" i="62" s="1"/>
  <c r="F437" i="62"/>
  <c r="K436" i="62"/>
  <c r="I436" i="62" s="1"/>
  <c r="F436" i="62"/>
  <c r="K435" i="62"/>
  <c r="I435" i="62" s="1"/>
  <c r="F435" i="62"/>
  <c r="K434" i="62"/>
  <c r="I434" i="62"/>
  <c r="F434" i="62"/>
  <c r="K433" i="62"/>
  <c r="I433" i="62" s="1"/>
  <c r="F433" i="62"/>
  <c r="K432" i="62"/>
  <c r="I432" i="62"/>
  <c r="F432" i="62"/>
  <c r="K431" i="62"/>
  <c r="I431" i="62" s="1"/>
  <c r="F431" i="62"/>
  <c r="K430" i="62"/>
  <c r="I430" i="62" s="1"/>
  <c r="F430" i="62"/>
  <c r="K429" i="62"/>
  <c r="I429" i="62" s="1"/>
  <c r="F429" i="62"/>
  <c r="K428" i="62"/>
  <c r="I428" i="62"/>
  <c r="F428" i="62"/>
  <c r="K427" i="62"/>
  <c r="I427" i="62" s="1"/>
  <c r="F427" i="62"/>
  <c r="K426" i="62"/>
  <c r="I426" i="62"/>
  <c r="F426" i="62"/>
  <c r="K425" i="62"/>
  <c r="I425" i="62"/>
  <c r="F425" i="62"/>
  <c r="K424" i="62"/>
  <c r="I424" i="62"/>
  <c r="F424" i="62"/>
  <c r="K423" i="62"/>
  <c r="I423" i="62"/>
  <c r="F423" i="62"/>
  <c r="K422" i="62"/>
  <c r="I422" i="62"/>
  <c r="F422" i="62"/>
  <c r="K421" i="62"/>
  <c r="I421" i="62"/>
  <c r="F421" i="62"/>
  <c r="K420" i="62"/>
  <c r="I420" i="62"/>
  <c r="F420" i="62"/>
  <c r="K419" i="62"/>
  <c r="I419" i="62"/>
  <c r="F419" i="62"/>
  <c r="K418" i="62"/>
  <c r="I418" i="62"/>
  <c r="K417" i="62"/>
  <c r="I417" i="62" s="1"/>
  <c r="K416" i="62"/>
  <c r="I416" i="62"/>
  <c r="K415" i="62"/>
  <c r="I415" i="62"/>
  <c r="K414" i="62"/>
  <c r="I414" i="62" s="1"/>
  <c r="K413" i="62"/>
  <c r="I413" i="62"/>
  <c r="K412" i="62"/>
  <c r="I412" i="62"/>
  <c r="K411" i="62"/>
  <c r="I411" i="62" s="1"/>
  <c r="K410" i="62"/>
  <c r="I410" i="62"/>
  <c r="K409" i="62"/>
  <c r="I409" i="62"/>
  <c r="K408" i="62"/>
  <c r="I408" i="62" s="1"/>
  <c r="K407" i="62"/>
  <c r="I407" i="62"/>
  <c r="K406" i="62"/>
  <c r="I406" i="62"/>
  <c r="K405" i="62"/>
  <c r="I405" i="62" s="1"/>
  <c r="K404" i="62"/>
  <c r="I404" i="62"/>
  <c r="K403" i="62"/>
  <c r="I403" i="62"/>
  <c r="K402" i="62"/>
  <c r="I402" i="62" s="1"/>
  <c r="K401" i="62"/>
  <c r="I401" i="62"/>
  <c r="K400" i="62"/>
  <c r="I400" i="62"/>
  <c r="K399" i="62"/>
  <c r="I399" i="62" s="1"/>
  <c r="K398" i="62"/>
  <c r="I398" i="62"/>
  <c r="K397" i="62"/>
  <c r="I397" i="62"/>
  <c r="K396" i="62"/>
  <c r="I396" i="62" s="1"/>
  <c r="K395" i="62"/>
  <c r="I395" i="62"/>
  <c r="K394" i="62"/>
  <c r="I394" i="62"/>
  <c r="K393" i="62"/>
  <c r="I393" i="62" s="1"/>
  <c r="K392" i="62"/>
  <c r="I392" i="62"/>
  <c r="K391" i="62"/>
  <c r="I391" i="62"/>
  <c r="K390" i="62"/>
  <c r="I390" i="62" s="1"/>
  <c r="K389" i="62"/>
  <c r="I389" i="62"/>
  <c r="K388" i="62"/>
  <c r="I388" i="62"/>
  <c r="K387" i="62"/>
  <c r="I387" i="62" s="1"/>
  <c r="K386" i="62"/>
  <c r="I386" i="62"/>
  <c r="K385" i="62"/>
  <c r="I385" i="62"/>
  <c r="K384" i="62"/>
  <c r="I384" i="62" s="1"/>
  <c r="K383" i="62"/>
  <c r="I383" i="62"/>
  <c r="K382" i="62"/>
  <c r="I382" i="62"/>
  <c r="K381" i="62"/>
  <c r="I381" i="62" s="1"/>
  <c r="K380" i="62"/>
  <c r="I380" i="62"/>
  <c r="K379" i="62"/>
  <c r="I379" i="62"/>
  <c r="K378" i="62"/>
  <c r="I378" i="62" s="1"/>
  <c r="K377" i="62"/>
  <c r="I377" i="62"/>
  <c r="K376" i="62"/>
  <c r="I376" i="62"/>
  <c r="K375" i="62"/>
  <c r="I375" i="62" s="1"/>
  <c r="K374" i="62"/>
  <c r="I374" i="62"/>
  <c r="K373" i="62"/>
  <c r="I373" i="62"/>
  <c r="K372" i="62"/>
  <c r="I372" i="62" s="1"/>
  <c r="K371" i="62"/>
  <c r="I371" i="62"/>
  <c r="K370" i="62"/>
  <c r="I370" i="62"/>
  <c r="K369" i="62"/>
  <c r="I369" i="62" s="1"/>
  <c r="K368" i="62"/>
  <c r="I368" i="62"/>
  <c r="K367" i="62"/>
  <c r="I367" i="62"/>
  <c r="K366" i="62"/>
  <c r="I366" i="62" s="1"/>
  <c r="K365" i="62"/>
  <c r="I365" i="62"/>
  <c r="K364" i="62"/>
  <c r="I364" i="62"/>
  <c r="K363" i="62"/>
  <c r="I363" i="62" s="1"/>
  <c r="K362" i="62"/>
  <c r="I362" i="62"/>
  <c r="K361" i="62"/>
  <c r="I361" i="62"/>
  <c r="K360" i="62"/>
  <c r="I360" i="62" s="1"/>
  <c r="K359" i="62"/>
  <c r="I359" i="62"/>
  <c r="J358" i="62"/>
  <c r="I358" i="62"/>
  <c r="J357" i="62"/>
  <c r="I357" i="62" s="1"/>
  <c r="J356" i="62"/>
  <c r="I356" i="62"/>
  <c r="J355" i="62"/>
  <c r="I355" i="62"/>
  <c r="J354" i="62"/>
  <c r="I354" i="62" s="1"/>
  <c r="J353" i="62"/>
  <c r="I353" i="62"/>
  <c r="J352" i="62"/>
  <c r="I352" i="62"/>
  <c r="J351" i="62"/>
  <c r="I351" i="62" s="1"/>
  <c r="J350" i="62"/>
  <c r="I350" i="62"/>
  <c r="J349" i="62"/>
  <c r="I349" i="62"/>
  <c r="J348" i="62"/>
  <c r="I348" i="62" s="1"/>
  <c r="J347" i="62"/>
  <c r="I347" i="62"/>
  <c r="J346" i="62"/>
  <c r="I346" i="62"/>
  <c r="J345" i="62"/>
  <c r="I345" i="62" s="1"/>
  <c r="J344" i="62"/>
  <c r="I344" i="62"/>
  <c r="J343" i="62"/>
  <c r="I343" i="62"/>
  <c r="J342" i="62"/>
  <c r="I342" i="62" s="1"/>
  <c r="J341" i="62"/>
  <c r="I341" i="62"/>
  <c r="J340" i="62"/>
  <c r="I340" i="62"/>
  <c r="J339" i="62"/>
  <c r="I339" i="62" s="1"/>
  <c r="J338" i="62"/>
  <c r="I338" i="62"/>
  <c r="J337" i="62"/>
  <c r="I337" i="62"/>
  <c r="J336" i="62"/>
  <c r="I336" i="62" s="1"/>
  <c r="J335" i="62"/>
  <c r="I335" i="62"/>
  <c r="J334" i="62"/>
  <c r="I334" i="62"/>
  <c r="J333" i="62"/>
  <c r="I333" i="62" s="1"/>
  <c r="J332" i="62"/>
  <c r="I332" i="62"/>
  <c r="J331" i="62"/>
  <c r="I331" i="62"/>
  <c r="J330" i="62"/>
  <c r="I330" i="62" s="1"/>
  <c r="K329" i="62"/>
  <c r="J329" i="62"/>
  <c r="I329" i="62" s="1"/>
  <c r="J328" i="62"/>
  <c r="I328" i="62"/>
  <c r="E328" i="62"/>
  <c r="J327" i="62"/>
  <c r="I327" i="62"/>
  <c r="E327" i="62"/>
  <c r="J326" i="62"/>
  <c r="I326" i="62"/>
  <c r="E326" i="62"/>
  <c r="J325" i="62"/>
  <c r="I325" i="62"/>
  <c r="E325" i="62"/>
  <c r="J324" i="62"/>
  <c r="I324" i="62"/>
  <c r="E324" i="62"/>
  <c r="J323" i="62"/>
  <c r="I323" i="62"/>
  <c r="E323" i="62"/>
  <c r="J322" i="62"/>
  <c r="I322" i="62"/>
  <c r="E322" i="62"/>
  <c r="J321" i="62"/>
  <c r="I321" i="62"/>
  <c r="E321" i="62"/>
  <c r="J320" i="62"/>
  <c r="I320" i="62"/>
  <c r="E320" i="62"/>
  <c r="J319" i="62"/>
  <c r="I319" i="62"/>
  <c r="E319" i="62"/>
  <c r="J318" i="62"/>
  <c r="I318" i="62"/>
  <c r="E318" i="62"/>
  <c r="J317" i="62"/>
  <c r="I317" i="62"/>
  <c r="E317" i="62"/>
  <c r="J316" i="62"/>
  <c r="I316" i="62"/>
  <c r="E316" i="62"/>
  <c r="J315" i="62"/>
  <c r="I315" i="62"/>
  <c r="E315" i="62"/>
  <c r="J314" i="62"/>
  <c r="I314" i="62"/>
  <c r="E314" i="62"/>
  <c r="J313" i="62"/>
  <c r="I313" i="62"/>
  <c r="E313" i="62"/>
  <c r="J312" i="62"/>
  <c r="I312" i="62"/>
  <c r="E312" i="62"/>
  <c r="J311" i="62"/>
  <c r="I311" i="62"/>
  <c r="E311" i="62"/>
  <c r="J310" i="62"/>
  <c r="I310" i="62"/>
  <c r="E310" i="62"/>
  <c r="J309" i="62"/>
  <c r="I309" i="62"/>
  <c r="E309" i="62"/>
  <c r="J308" i="62"/>
  <c r="I308" i="62"/>
  <c r="E308" i="62"/>
  <c r="J307" i="62"/>
  <c r="I307" i="62"/>
  <c r="E307" i="62"/>
  <c r="J306" i="62"/>
  <c r="I306" i="62"/>
  <c r="E306" i="62"/>
  <c r="J305" i="62"/>
  <c r="I305" i="62"/>
  <c r="E305" i="62"/>
  <c r="J304" i="62"/>
  <c r="I304" i="62"/>
  <c r="E304" i="62"/>
  <c r="J303" i="62"/>
  <c r="I303" i="62"/>
  <c r="E303" i="62"/>
  <c r="J302" i="62"/>
  <c r="I302" i="62"/>
  <c r="E302" i="62"/>
  <c r="J301" i="62"/>
  <c r="I301" i="62"/>
  <c r="E301" i="62"/>
  <c r="J300" i="62"/>
  <c r="I300" i="62"/>
  <c r="E300" i="62"/>
  <c r="E858" i="62" s="1"/>
  <c r="K299" i="62"/>
  <c r="I299" i="62"/>
  <c r="K298" i="62"/>
  <c r="I298" i="62"/>
  <c r="K297" i="62"/>
  <c r="I297" i="62"/>
  <c r="K296" i="62"/>
  <c r="I296" i="62"/>
  <c r="K295" i="62"/>
  <c r="I295" i="62"/>
  <c r="K294" i="62"/>
  <c r="I294" i="62"/>
  <c r="K293" i="62"/>
  <c r="I293" i="62"/>
  <c r="K292" i="62"/>
  <c r="I292" i="62"/>
  <c r="K291" i="62"/>
  <c r="I291" i="62"/>
  <c r="K290" i="62"/>
  <c r="I290" i="62"/>
  <c r="K289" i="62"/>
  <c r="I289" i="62"/>
  <c r="K288" i="62"/>
  <c r="I288" i="62"/>
  <c r="K287" i="62"/>
  <c r="I287" i="62"/>
  <c r="K286" i="62"/>
  <c r="I286" i="62"/>
  <c r="K285" i="62"/>
  <c r="I285" i="62"/>
  <c r="K284" i="62"/>
  <c r="I284" i="62"/>
  <c r="K283" i="62"/>
  <c r="I283" i="62"/>
  <c r="K282" i="62"/>
  <c r="I282" i="62"/>
  <c r="K281" i="62"/>
  <c r="I281" i="62"/>
  <c r="K280" i="62"/>
  <c r="I280" i="62"/>
  <c r="K279" i="62"/>
  <c r="I279" i="62"/>
  <c r="K278" i="62"/>
  <c r="I278" i="62"/>
  <c r="K277" i="62"/>
  <c r="I277" i="62"/>
  <c r="K276" i="62"/>
  <c r="I276" i="62"/>
  <c r="K275" i="62"/>
  <c r="I275" i="62"/>
  <c r="K274" i="62"/>
  <c r="I274" i="62"/>
  <c r="K273" i="62"/>
  <c r="I273" i="62"/>
  <c r="K272" i="62"/>
  <c r="I272" i="62"/>
  <c r="K271" i="62"/>
  <c r="I271" i="62"/>
  <c r="K270" i="62"/>
  <c r="I270" i="62"/>
  <c r="K269" i="62"/>
  <c r="I269" i="62"/>
  <c r="K268" i="62"/>
  <c r="I268" i="62"/>
  <c r="K267" i="62"/>
  <c r="I267" i="62"/>
  <c r="K266" i="62"/>
  <c r="I266" i="62"/>
  <c r="K265" i="62"/>
  <c r="I265" i="62"/>
  <c r="K264" i="62"/>
  <c r="I264" i="62"/>
  <c r="K263" i="62"/>
  <c r="I263" i="62"/>
  <c r="K262" i="62"/>
  <c r="I262" i="62"/>
  <c r="K261" i="62"/>
  <c r="I261" i="62"/>
  <c r="K260" i="62"/>
  <c r="I260" i="62"/>
  <c r="K259" i="62"/>
  <c r="I259" i="62"/>
  <c r="K258" i="62"/>
  <c r="I258" i="62"/>
  <c r="K257" i="62"/>
  <c r="I257" i="62"/>
  <c r="K256" i="62"/>
  <c r="I256" i="62"/>
  <c r="K255" i="62"/>
  <c r="I255" i="62"/>
  <c r="K254" i="62"/>
  <c r="I254" i="62"/>
  <c r="K253" i="62"/>
  <c r="I253" i="62"/>
  <c r="K252" i="62"/>
  <c r="I252" i="62"/>
  <c r="K251" i="62"/>
  <c r="I251" i="62"/>
  <c r="K250" i="62"/>
  <c r="I250" i="62"/>
  <c r="K249" i="62"/>
  <c r="I249" i="62"/>
  <c r="K248" i="62"/>
  <c r="I248" i="62"/>
  <c r="K247" i="62"/>
  <c r="I247" i="62"/>
  <c r="K246" i="62"/>
  <c r="I246" i="62"/>
  <c r="K245" i="62"/>
  <c r="I245" i="62"/>
  <c r="K244" i="62"/>
  <c r="I244" i="62"/>
  <c r="F244" i="62"/>
  <c r="K243" i="62"/>
  <c r="I243" i="62" s="1"/>
  <c r="K242" i="62"/>
  <c r="I242" i="62" s="1"/>
  <c r="K241" i="62"/>
  <c r="I241" i="62"/>
  <c r="K240" i="62"/>
  <c r="I240" i="62" s="1"/>
  <c r="K239" i="62"/>
  <c r="I239" i="62" s="1"/>
  <c r="K238" i="62"/>
  <c r="I238" i="62"/>
  <c r="K237" i="62"/>
  <c r="I237" i="62" s="1"/>
  <c r="K236" i="62"/>
  <c r="I236" i="62" s="1"/>
  <c r="K235" i="62"/>
  <c r="I235" i="62"/>
  <c r="K234" i="62"/>
  <c r="I234" i="62" s="1"/>
  <c r="K233" i="62"/>
  <c r="I233" i="62" s="1"/>
  <c r="K232" i="62"/>
  <c r="I232" i="62"/>
  <c r="K231" i="62"/>
  <c r="I231" i="62" s="1"/>
  <c r="K230" i="62"/>
  <c r="I230" i="62" s="1"/>
  <c r="K229" i="62"/>
  <c r="I229" i="62"/>
  <c r="K228" i="62"/>
  <c r="I228" i="62" s="1"/>
  <c r="K227" i="62"/>
  <c r="I227" i="62" s="1"/>
  <c r="K226" i="62"/>
  <c r="I226" i="62"/>
  <c r="K225" i="62"/>
  <c r="I225" i="62" s="1"/>
  <c r="K224" i="62"/>
  <c r="I224" i="62" s="1"/>
  <c r="K223" i="62"/>
  <c r="I223" i="62"/>
  <c r="K222" i="62"/>
  <c r="I222" i="62" s="1"/>
  <c r="K221" i="62"/>
  <c r="I221" i="62" s="1"/>
  <c r="K220" i="62"/>
  <c r="I220" i="62"/>
  <c r="K219" i="62"/>
  <c r="I219" i="62" s="1"/>
  <c r="K218" i="62"/>
  <c r="I218" i="62" s="1"/>
  <c r="K217" i="62"/>
  <c r="I217" i="62"/>
  <c r="K216" i="62"/>
  <c r="I216" i="62" s="1"/>
  <c r="K215" i="62"/>
  <c r="I215" i="62" s="1"/>
  <c r="K214" i="62"/>
  <c r="I214" i="62"/>
  <c r="K213" i="62"/>
  <c r="I213" i="62" s="1"/>
  <c r="K212" i="62"/>
  <c r="I212" i="62" s="1"/>
  <c r="K211" i="62"/>
  <c r="I211" i="62"/>
  <c r="J210" i="62"/>
  <c r="I210" i="62" s="1"/>
  <c r="J209" i="62"/>
  <c r="I209" i="62" s="1"/>
  <c r="J208" i="62"/>
  <c r="I208" i="62"/>
  <c r="J207" i="62"/>
  <c r="I207" i="62" s="1"/>
  <c r="J206" i="62"/>
  <c r="I206" i="62" s="1"/>
  <c r="J205" i="62"/>
  <c r="I205" i="62"/>
  <c r="J204" i="62"/>
  <c r="I204" i="62" s="1"/>
  <c r="J203" i="62"/>
  <c r="I203" i="62" s="1"/>
  <c r="J202" i="62"/>
  <c r="I202" i="62"/>
  <c r="J201" i="62"/>
  <c r="I201" i="62" s="1"/>
  <c r="J200" i="62"/>
  <c r="I200" i="62" s="1"/>
  <c r="J199" i="62"/>
  <c r="I199" i="62"/>
  <c r="J198" i="62"/>
  <c r="I198" i="62" s="1"/>
  <c r="J197" i="62"/>
  <c r="I197" i="62" s="1"/>
  <c r="J196" i="62"/>
  <c r="I196" i="62"/>
  <c r="J195" i="62"/>
  <c r="I195" i="62" s="1"/>
  <c r="J194" i="62"/>
  <c r="I194" i="62" s="1"/>
  <c r="J193" i="62"/>
  <c r="I193" i="62"/>
  <c r="J192" i="62"/>
  <c r="I192" i="62" s="1"/>
  <c r="J191" i="62"/>
  <c r="I191" i="62" s="1"/>
  <c r="J190" i="62"/>
  <c r="I190" i="62"/>
  <c r="J189" i="62"/>
  <c r="I189" i="62" s="1"/>
  <c r="J188" i="62"/>
  <c r="I188" i="62" s="1"/>
  <c r="J187" i="62"/>
  <c r="I187" i="62"/>
  <c r="J186" i="62"/>
  <c r="I186" i="62" s="1"/>
  <c r="J185" i="62"/>
  <c r="I185" i="62" s="1"/>
  <c r="J184" i="62"/>
  <c r="I184" i="62"/>
  <c r="J183" i="62"/>
  <c r="I183" i="62" s="1"/>
  <c r="J182" i="62"/>
  <c r="I182" i="62" s="1"/>
  <c r="J181" i="62"/>
  <c r="I181" i="62"/>
  <c r="J180" i="62"/>
  <c r="I180" i="62" s="1"/>
  <c r="J179" i="62"/>
  <c r="I179" i="62" s="1"/>
  <c r="J178" i="62"/>
  <c r="I178" i="62"/>
  <c r="J177" i="62"/>
  <c r="I177" i="62" s="1"/>
  <c r="J176" i="62"/>
  <c r="I176" i="62" s="1"/>
  <c r="J175" i="62"/>
  <c r="I175" i="62"/>
  <c r="J174" i="62"/>
  <c r="I174" i="62" s="1"/>
  <c r="J173" i="62"/>
  <c r="I173" i="62" s="1"/>
  <c r="J172" i="62"/>
  <c r="I172" i="62"/>
  <c r="J171" i="62"/>
  <c r="I171" i="62" s="1"/>
  <c r="J170" i="62"/>
  <c r="I170" i="62" s="1"/>
  <c r="J169" i="62"/>
  <c r="I169" i="62"/>
  <c r="J168" i="62"/>
  <c r="I168" i="62" s="1"/>
  <c r="J167" i="62"/>
  <c r="I167" i="62" s="1"/>
  <c r="J166" i="62"/>
  <c r="I166" i="62"/>
  <c r="J165" i="62"/>
  <c r="I165" i="62" s="1"/>
  <c r="J164" i="62"/>
  <c r="I164" i="62" s="1"/>
  <c r="J163" i="62"/>
  <c r="I163" i="62"/>
  <c r="J162" i="62"/>
  <c r="I162" i="62" s="1"/>
  <c r="J161" i="62"/>
  <c r="I161" i="62" s="1"/>
  <c r="J160" i="62"/>
  <c r="I160" i="62"/>
  <c r="J159" i="62"/>
  <c r="I159" i="62" s="1"/>
  <c r="J158" i="62"/>
  <c r="I158" i="62" s="1"/>
  <c r="J157" i="62"/>
  <c r="I157" i="62"/>
  <c r="J156" i="62"/>
  <c r="I156" i="62" s="1"/>
  <c r="J155" i="62"/>
  <c r="I155" i="62" s="1"/>
  <c r="J154" i="62"/>
  <c r="I154" i="62"/>
  <c r="J153" i="62"/>
  <c r="I153" i="62" s="1"/>
  <c r="J152" i="62"/>
  <c r="I152" i="62" s="1"/>
  <c r="J151" i="62"/>
  <c r="I151" i="62"/>
  <c r="J150" i="62"/>
  <c r="I150" i="62" s="1"/>
  <c r="J149" i="62"/>
  <c r="I149" i="62" s="1"/>
  <c r="J148" i="62"/>
  <c r="I148" i="62"/>
  <c r="J147" i="62"/>
  <c r="I147" i="62" s="1"/>
  <c r="J146" i="62"/>
  <c r="I146" i="62" s="1"/>
  <c r="J145" i="62"/>
  <c r="I145" i="62"/>
  <c r="J144" i="62"/>
  <c r="I144" i="62" s="1"/>
  <c r="J143" i="62"/>
  <c r="I143" i="62" s="1"/>
  <c r="J142" i="62"/>
  <c r="I142" i="62"/>
  <c r="J141" i="62"/>
  <c r="I141" i="62" s="1"/>
  <c r="J140" i="62"/>
  <c r="I140" i="62" s="1"/>
  <c r="J139" i="62"/>
  <c r="I139" i="62"/>
  <c r="J138" i="62"/>
  <c r="I138" i="62" s="1"/>
  <c r="J137" i="62"/>
  <c r="I137" i="62" s="1"/>
  <c r="J136" i="62"/>
  <c r="I136" i="62"/>
  <c r="J135" i="62"/>
  <c r="I135" i="62" s="1"/>
  <c r="J134" i="62"/>
  <c r="I134" i="62" s="1"/>
  <c r="J133" i="62"/>
  <c r="I133" i="62"/>
  <c r="J132" i="62"/>
  <c r="I132" i="62" s="1"/>
  <c r="J131" i="62"/>
  <c r="I131" i="62" s="1"/>
  <c r="J130" i="62"/>
  <c r="I130" i="62"/>
  <c r="J129" i="62"/>
  <c r="I129" i="62" s="1"/>
  <c r="J128" i="62"/>
  <c r="I128" i="62" s="1"/>
  <c r="J127" i="62"/>
  <c r="I127" i="62"/>
  <c r="J126" i="62"/>
  <c r="I126" i="62" s="1"/>
  <c r="J125" i="62"/>
  <c r="I125" i="62" s="1"/>
  <c r="J124" i="62"/>
  <c r="I124" i="62"/>
  <c r="J123" i="62"/>
  <c r="I123" i="62" s="1"/>
  <c r="J122" i="62"/>
  <c r="I122" i="62" s="1"/>
  <c r="J121" i="62"/>
  <c r="I121" i="62"/>
  <c r="J120" i="62"/>
  <c r="I120" i="62" s="1"/>
  <c r="J119" i="62"/>
  <c r="I119" i="62" s="1"/>
  <c r="J118" i="62"/>
  <c r="I118" i="62"/>
  <c r="J117" i="62"/>
  <c r="I117" i="62" s="1"/>
  <c r="J116" i="62"/>
  <c r="I116" i="62" s="1"/>
  <c r="J115" i="62"/>
  <c r="I115" i="62"/>
  <c r="J114" i="62"/>
  <c r="I114" i="62" s="1"/>
  <c r="K113" i="62"/>
  <c r="I113" i="62" s="1"/>
  <c r="F113" i="62"/>
  <c r="K112" i="62"/>
  <c r="I112" i="62"/>
  <c r="F112" i="62"/>
  <c r="K111" i="62"/>
  <c r="I111" i="62" s="1"/>
  <c r="F111" i="62"/>
  <c r="K110" i="62"/>
  <c r="I110" i="62"/>
  <c r="F110" i="62"/>
  <c r="K109" i="62"/>
  <c r="I109" i="62" s="1"/>
  <c r="F109" i="62"/>
  <c r="K108" i="62"/>
  <c r="I108" i="62"/>
  <c r="F108" i="62"/>
  <c r="K107" i="62"/>
  <c r="I107" i="62" s="1"/>
  <c r="F107" i="62"/>
  <c r="K106" i="62"/>
  <c r="I106" i="62"/>
  <c r="F106" i="62"/>
  <c r="K105" i="62"/>
  <c r="I105" i="62" s="1"/>
  <c r="F105" i="62"/>
  <c r="K104" i="62"/>
  <c r="I104" i="62"/>
  <c r="F104" i="62"/>
  <c r="K103" i="62"/>
  <c r="I103" i="62" s="1"/>
  <c r="F103" i="62"/>
  <c r="K102" i="62"/>
  <c r="I102" i="62"/>
  <c r="F102" i="62"/>
  <c r="K101" i="62"/>
  <c r="I101" i="62" s="1"/>
  <c r="F101" i="62"/>
  <c r="K100" i="62"/>
  <c r="I100" i="62"/>
  <c r="F100" i="62"/>
  <c r="K99" i="62"/>
  <c r="I99" i="62" s="1"/>
  <c r="F99" i="62"/>
  <c r="K98" i="62"/>
  <c r="I98" i="62"/>
  <c r="F98" i="62"/>
  <c r="K97" i="62"/>
  <c r="I97" i="62" s="1"/>
  <c r="F97" i="62"/>
  <c r="K96" i="62"/>
  <c r="I96" i="62"/>
  <c r="F96" i="62"/>
  <c r="K95" i="62"/>
  <c r="I95" i="62" s="1"/>
  <c r="F95" i="62"/>
  <c r="K94" i="62"/>
  <c r="I94" i="62"/>
  <c r="F94" i="62"/>
  <c r="K93" i="62"/>
  <c r="I93" i="62" s="1"/>
  <c r="F93" i="62"/>
  <c r="K92" i="62"/>
  <c r="I92" i="62"/>
  <c r="F92" i="62"/>
  <c r="K91" i="62"/>
  <c r="I91" i="62" s="1"/>
  <c r="F91" i="62"/>
  <c r="K90" i="62"/>
  <c r="I90" i="62"/>
  <c r="F90" i="62"/>
  <c r="K89" i="62"/>
  <c r="I89" i="62" s="1"/>
  <c r="F89" i="62"/>
  <c r="K88" i="62"/>
  <c r="I88" i="62"/>
  <c r="F88" i="62"/>
  <c r="K87" i="62"/>
  <c r="I87" i="62" s="1"/>
  <c r="F87" i="62"/>
  <c r="K86" i="62"/>
  <c r="I86" i="62"/>
  <c r="F86" i="62"/>
  <c r="K85" i="62"/>
  <c r="I85" i="62" s="1"/>
  <c r="F85" i="62"/>
  <c r="K84" i="62"/>
  <c r="I84" i="62"/>
  <c r="F84" i="62"/>
  <c r="K83" i="62"/>
  <c r="I83" i="62" s="1"/>
  <c r="F83" i="62"/>
  <c r="K82" i="62"/>
  <c r="I82" i="62"/>
  <c r="F82" i="62"/>
  <c r="K81" i="62"/>
  <c r="I81" i="62" s="1"/>
  <c r="F81" i="62"/>
  <c r="K80" i="62"/>
  <c r="I80" i="62"/>
  <c r="F80" i="62"/>
  <c r="K79" i="62"/>
  <c r="I79" i="62" s="1"/>
  <c r="F79" i="62"/>
  <c r="K78" i="62"/>
  <c r="I78" i="62"/>
  <c r="F78" i="62"/>
  <c r="K77" i="62"/>
  <c r="I77" i="62" s="1"/>
  <c r="F77" i="62"/>
  <c r="K76" i="62"/>
  <c r="I76" i="62"/>
  <c r="F76" i="62"/>
  <c r="K75" i="62"/>
  <c r="I75" i="62" s="1"/>
  <c r="F75" i="62"/>
  <c r="K74" i="62"/>
  <c r="I74" i="62"/>
  <c r="F74" i="62"/>
  <c r="K73" i="62"/>
  <c r="I73" i="62" s="1"/>
  <c r="F73" i="62"/>
  <c r="K72" i="62"/>
  <c r="I72" i="62"/>
  <c r="F72" i="62"/>
  <c r="K71" i="62"/>
  <c r="I71" i="62" s="1"/>
  <c r="F71" i="62"/>
  <c r="K70" i="62"/>
  <c r="I70" i="62"/>
  <c r="F70" i="62"/>
  <c r="K69" i="62"/>
  <c r="I69" i="62" s="1"/>
  <c r="F69" i="62"/>
  <c r="K68" i="62"/>
  <c r="I68" i="62"/>
  <c r="F68" i="62"/>
  <c r="K67" i="62"/>
  <c r="I67" i="62" s="1"/>
  <c r="F67" i="62"/>
  <c r="K66" i="62"/>
  <c r="I66" i="62"/>
  <c r="F66" i="62"/>
  <c r="K65" i="62"/>
  <c r="I65" i="62" s="1"/>
  <c r="F65" i="62"/>
  <c r="K64" i="62"/>
  <c r="I64" i="62"/>
  <c r="F64" i="62"/>
  <c r="K63" i="62"/>
  <c r="I63" i="62" s="1"/>
  <c r="F63" i="62"/>
  <c r="K62" i="62"/>
  <c r="I62" i="62"/>
  <c r="F62" i="62"/>
  <c r="K61" i="62"/>
  <c r="I61" i="62" s="1"/>
  <c r="F61" i="62"/>
  <c r="K60" i="62"/>
  <c r="I60" i="62"/>
  <c r="F60" i="62"/>
  <c r="K59" i="62"/>
  <c r="I59" i="62" s="1"/>
  <c r="F59" i="62"/>
  <c r="K58" i="62"/>
  <c r="I58" i="62"/>
  <c r="F58" i="62"/>
  <c r="K57" i="62"/>
  <c r="I57" i="62" s="1"/>
  <c r="F57" i="62"/>
  <c r="J56" i="62"/>
  <c r="I56" i="62"/>
  <c r="J55" i="62"/>
  <c r="I55" i="62"/>
  <c r="J54" i="62"/>
  <c r="I54" i="62"/>
  <c r="J53" i="62"/>
  <c r="I53" i="62"/>
  <c r="J52" i="62"/>
  <c r="I52" i="62"/>
  <c r="J51" i="62"/>
  <c r="I51" i="62"/>
  <c r="J50" i="62"/>
  <c r="I50" i="62"/>
  <c r="J49" i="62"/>
  <c r="I49" i="62"/>
  <c r="J48" i="62"/>
  <c r="I48" i="62"/>
  <c r="J47" i="62"/>
  <c r="I47" i="62"/>
  <c r="J46" i="62"/>
  <c r="I46" i="62"/>
  <c r="J45" i="62"/>
  <c r="I45" i="62"/>
  <c r="K44" i="62"/>
  <c r="I44" i="62"/>
  <c r="F44" i="62"/>
  <c r="K43" i="62"/>
  <c r="F43" i="62"/>
  <c r="J42" i="62"/>
  <c r="I42" i="62"/>
  <c r="J41" i="62"/>
  <c r="I41" i="62"/>
  <c r="J40" i="62"/>
  <c r="I40" i="62"/>
  <c r="J39" i="62"/>
  <c r="I39" i="62"/>
  <c r="J38" i="62"/>
  <c r="I38" i="62"/>
  <c r="J37" i="62"/>
  <c r="I37" i="62"/>
  <c r="J36" i="62"/>
  <c r="I36" i="62"/>
  <c r="J35" i="62"/>
  <c r="I35" i="62"/>
  <c r="J34" i="62"/>
  <c r="I34" i="62"/>
  <c r="J33" i="62"/>
  <c r="I33" i="62"/>
  <c r="J32" i="62"/>
  <c r="I32" i="62"/>
  <c r="J31" i="62"/>
  <c r="I31" i="62"/>
  <c r="J30" i="62"/>
  <c r="I30" i="62"/>
  <c r="J29" i="62"/>
  <c r="I29" i="62"/>
  <c r="J28" i="62"/>
  <c r="I28" i="62"/>
  <c r="J27" i="62"/>
  <c r="I27" i="62"/>
  <c r="J26" i="62"/>
  <c r="I26" i="62"/>
  <c r="J25" i="62"/>
  <c r="I25" i="62"/>
  <c r="J24" i="62"/>
  <c r="I24" i="62"/>
  <c r="J23" i="62"/>
  <c r="I23" i="62"/>
  <c r="J22" i="62"/>
  <c r="I22" i="62"/>
  <c r="J21" i="62"/>
  <c r="I21" i="62"/>
  <c r="J20" i="62"/>
  <c r="I20" i="62"/>
  <c r="J19" i="62"/>
  <c r="I19" i="62"/>
  <c r="J18" i="62"/>
  <c r="I18" i="62"/>
  <c r="J17" i="62"/>
  <c r="I17" i="62"/>
  <c r="J16" i="62"/>
  <c r="I16" i="62"/>
  <c r="J15" i="62"/>
  <c r="I15" i="62"/>
  <c r="J14" i="62"/>
  <c r="I14" i="62"/>
  <c r="K858" i="62" l="1"/>
  <c r="I43" i="62"/>
  <c r="I535" i="62"/>
  <c r="I537" i="62"/>
  <c r="I539" i="62"/>
  <c r="I541" i="62"/>
  <c r="I543" i="62"/>
  <c r="I545" i="62"/>
  <c r="I547" i="62"/>
  <c r="I549" i="62"/>
  <c r="I551" i="62"/>
  <c r="I553" i="62"/>
  <c r="I555" i="62"/>
  <c r="I557" i="62"/>
  <c r="I559" i="62"/>
  <c r="I561" i="62"/>
  <c r="I563" i="62"/>
  <c r="I736" i="62"/>
  <c r="I741" i="62"/>
  <c r="K747" i="62"/>
  <c r="I747" i="62" s="1"/>
  <c r="K751" i="62"/>
  <c r="I751" i="62" s="1"/>
  <c r="I734" i="62"/>
  <c r="I739" i="62"/>
  <c r="I743" i="62"/>
  <c r="I748" i="62"/>
  <c r="I752" i="62"/>
  <c r="J858" i="62"/>
  <c r="I749" i="62"/>
  <c r="K749" i="62"/>
  <c r="K753" i="62"/>
  <c r="I753" i="62" s="1"/>
  <c r="I750" i="62"/>
  <c r="F858" i="62"/>
  <c r="D860" i="62" s="1"/>
  <c r="K750" i="62"/>
  <c r="I858" i="62" l="1"/>
  <c r="I861" i="62" s="1"/>
  <c r="K28" i="42" l="1"/>
  <c r="K45" i="21"/>
  <c r="K39" i="21"/>
  <c r="K40" i="21"/>
  <c r="K38" i="21"/>
  <c r="K28" i="21"/>
  <c r="K29" i="21"/>
  <c r="K30" i="21"/>
  <c r="K31" i="21"/>
  <c r="K32" i="21"/>
  <c r="K27" i="21"/>
  <c r="K20" i="21"/>
  <c r="K15" i="21"/>
  <c r="K27" i="47"/>
  <c r="K15" i="47"/>
  <c r="K15" i="46"/>
  <c r="K32" i="42"/>
  <c r="K30" i="42"/>
  <c r="K45" i="42"/>
  <c r="K27" i="42"/>
  <c r="K31" i="35"/>
  <c r="K30" i="35"/>
  <c r="K28" i="35"/>
  <c r="K30" i="34"/>
  <c r="K29" i="34"/>
  <c r="K39" i="31"/>
  <c r="K20" i="30"/>
  <c r="K20" i="23"/>
  <c r="K45" i="23"/>
  <c r="K28" i="23"/>
  <c r="K40" i="23"/>
  <c r="K38" i="33" l="1"/>
  <c r="D29" i="21"/>
  <c r="D33" i="21" l="1"/>
  <c r="D19" i="21"/>
  <c r="E19" i="21"/>
  <c r="D20" i="21"/>
  <c r="F20" i="21" s="1"/>
  <c r="D26" i="21"/>
  <c r="E26" i="21"/>
  <c r="D28" i="21"/>
  <c r="F28" i="21" s="1"/>
  <c r="H48" i="61" l="1"/>
  <c r="G48" i="61"/>
  <c r="D48" i="61"/>
  <c r="J33" i="61"/>
  <c r="K33" i="61" s="1"/>
  <c r="K29" i="61"/>
  <c r="I29" i="61" s="1"/>
  <c r="K28" i="61"/>
  <c r="I28" i="61" s="1"/>
  <c r="K26" i="61"/>
  <c r="J26" i="61"/>
  <c r="K20" i="61"/>
  <c r="I20" i="61" s="1"/>
  <c r="J19" i="61"/>
  <c r="I19" i="61" s="1"/>
  <c r="H48" i="60"/>
  <c r="D48" i="60"/>
  <c r="G48" i="60"/>
  <c r="H48" i="59"/>
  <c r="D48" i="59"/>
  <c r="G48" i="59"/>
  <c r="I26" i="61" l="1"/>
  <c r="F48" i="61"/>
  <c r="E48" i="61"/>
  <c r="J48" i="61"/>
  <c r="I33" i="61"/>
  <c r="F48" i="60"/>
  <c r="J48" i="60"/>
  <c r="E48" i="60"/>
  <c r="J48" i="59"/>
  <c r="F48" i="59"/>
  <c r="E48" i="59"/>
  <c r="G48" i="58"/>
  <c r="H48" i="58"/>
  <c r="D48" i="58"/>
  <c r="H48" i="57"/>
  <c r="G48" i="57"/>
  <c r="D48" i="57"/>
  <c r="K47" i="57"/>
  <c r="F47" i="57"/>
  <c r="K46" i="57"/>
  <c r="I46" i="57" s="1"/>
  <c r="F46" i="57"/>
  <c r="K45" i="57"/>
  <c r="I45" i="57" s="1"/>
  <c r="K43" i="57"/>
  <c r="I43" i="57" s="1"/>
  <c r="F43" i="57"/>
  <c r="K42" i="57"/>
  <c r="F42" i="57"/>
  <c r="J41" i="57"/>
  <c r="K41" i="57" s="1"/>
  <c r="K40" i="57"/>
  <c r="I40" i="57" s="1"/>
  <c r="F40" i="57"/>
  <c r="K39" i="57"/>
  <c r="I39" i="57" s="1"/>
  <c r="F39" i="57"/>
  <c r="K38" i="57"/>
  <c r="I38" i="57" s="1"/>
  <c r="F38" i="57"/>
  <c r="K37" i="57"/>
  <c r="F37" i="57"/>
  <c r="K36" i="57"/>
  <c r="I36" i="57" s="1"/>
  <c r="F36" i="57"/>
  <c r="K35" i="57"/>
  <c r="I35" i="57" s="1"/>
  <c r="F35" i="57"/>
  <c r="K34" i="57"/>
  <c r="I34" i="57" s="1"/>
  <c r="J33" i="57"/>
  <c r="K33" i="57" s="1"/>
  <c r="I33" i="57" s="1"/>
  <c r="K32" i="57"/>
  <c r="I32" i="57" s="1"/>
  <c r="K31" i="57"/>
  <c r="I31" i="57" s="1"/>
  <c r="K30" i="57"/>
  <c r="I30" i="57" s="1"/>
  <c r="K29" i="57"/>
  <c r="I29" i="57" s="1"/>
  <c r="F29" i="57"/>
  <c r="K28" i="57"/>
  <c r="I28" i="57" s="1"/>
  <c r="K27" i="57"/>
  <c r="I27" i="57" s="1"/>
  <c r="J26" i="57"/>
  <c r="I26" i="57" s="1"/>
  <c r="J25" i="57"/>
  <c r="I25" i="57" s="1"/>
  <c r="E25" i="57"/>
  <c r="K24" i="57"/>
  <c r="I24" i="57" s="1"/>
  <c r="K22" i="57"/>
  <c r="I22" i="57" s="1"/>
  <c r="K20" i="57"/>
  <c r="I20" i="57" s="1"/>
  <c r="K18" i="57"/>
  <c r="I18" i="57" s="1"/>
  <c r="F18" i="57"/>
  <c r="K17" i="57"/>
  <c r="I17" i="57" s="1"/>
  <c r="F17" i="57"/>
  <c r="J14" i="57"/>
  <c r="I14" i="57" s="1"/>
  <c r="G48" i="56"/>
  <c r="D48" i="56"/>
  <c r="H48" i="56"/>
  <c r="H48" i="55"/>
  <c r="G48" i="55"/>
  <c r="D48" i="55"/>
  <c r="K47" i="55"/>
  <c r="I47" i="55" s="1"/>
  <c r="F47" i="55"/>
  <c r="K46" i="55"/>
  <c r="I46" i="55" s="1"/>
  <c r="F46" i="55"/>
  <c r="K45" i="55"/>
  <c r="I45" i="55" s="1"/>
  <c r="K43" i="55"/>
  <c r="I43" i="55" s="1"/>
  <c r="F43" i="55"/>
  <c r="K42" i="55"/>
  <c r="I42" i="55" s="1"/>
  <c r="F42" i="55"/>
  <c r="J41" i="55"/>
  <c r="K40" i="55"/>
  <c r="I40" i="55" s="1"/>
  <c r="F40" i="55"/>
  <c r="K39" i="55"/>
  <c r="I39" i="55" s="1"/>
  <c r="F39" i="55"/>
  <c r="K38" i="55"/>
  <c r="I38" i="55" s="1"/>
  <c r="F38" i="55"/>
  <c r="K37" i="55"/>
  <c r="I37" i="55" s="1"/>
  <c r="F37" i="55"/>
  <c r="K36" i="55"/>
  <c r="I36" i="55" s="1"/>
  <c r="F36" i="55"/>
  <c r="K35" i="55"/>
  <c r="I35" i="55" s="1"/>
  <c r="F35" i="55"/>
  <c r="J33" i="55"/>
  <c r="K33" i="55" s="1"/>
  <c r="K32" i="55"/>
  <c r="I32" i="55" s="1"/>
  <c r="K31" i="55"/>
  <c r="I31" i="55" s="1"/>
  <c r="K30" i="55"/>
  <c r="I30" i="55" s="1"/>
  <c r="K29" i="55"/>
  <c r="I29" i="55" s="1"/>
  <c r="F29" i="55"/>
  <c r="K28" i="55"/>
  <c r="I28" i="55" s="1"/>
  <c r="K27" i="55"/>
  <c r="I27" i="55" s="1"/>
  <c r="J26" i="55"/>
  <c r="I26" i="55" s="1"/>
  <c r="J25" i="55"/>
  <c r="I25" i="55" s="1"/>
  <c r="E25" i="55"/>
  <c r="K22" i="55"/>
  <c r="I22" i="55" s="1"/>
  <c r="K21" i="55"/>
  <c r="I21" i="55" s="1"/>
  <c r="K20" i="55"/>
  <c r="I20" i="55" s="1"/>
  <c r="K18" i="55"/>
  <c r="I18" i="55" s="1"/>
  <c r="F18" i="55"/>
  <c r="K17" i="55"/>
  <c r="I17" i="55" s="1"/>
  <c r="F17" i="55"/>
  <c r="J14" i="55"/>
  <c r="I14" i="55" s="1"/>
  <c r="H48" i="54"/>
  <c r="D48" i="54"/>
  <c r="G48" i="54"/>
  <c r="I37" i="57" l="1"/>
  <c r="I47" i="57"/>
  <c r="I42" i="57"/>
  <c r="D50" i="61"/>
  <c r="I48" i="61"/>
  <c r="K48" i="61"/>
  <c r="D50" i="60"/>
  <c r="K48" i="60"/>
  <c r="I48" i="60"/>
  <c r="K48" i="59"/>
  <c r="D50" i="59"/>
  <c r="I48" i="59"/>
  <c r="I33" i="55"/>
  <c r="E48" i="55"/>
  <c r="F48" i="58"/>
  <c r="J48" i="58"/>
  <c r="E48" i="58"/>
  <c r="E48" i="57"/>
  <c r="F48" i="57"/>
  <c r="J48" i="57"/>
  <c r="I41" i="57"/>
  <c r="E48" i="56"/>
  <c r="J48" i="56"/>
  <c r="F48" i="56"/>
  <c r="J48" i="55"/>
  <c r="F48" i="55"/>
  <c r="K41" i="55"/>
  <c r="I41" i="55" s="1"/>
  <c r="E48" i="54"/>
  <c r="J48" i="54"/>
  <c r="F48" i="54"/>
  <c r="H48" i="53"/>
  <c r="G48" i="53"/>
  <c r="D48" i="53"/>
  <c r="J16" i="53"/>
  <c r="I16" i="53" s="1"/>
  <c r="H48" i="52"/>
  <c r="D48" i="52"/>
  <c r="G48" i="52"/>
  <c r="H48" i="50"/>
  <c r="G48" i="50"/>
  <c r="D48" i="50"/>
  <c r="I51" i="61" l="1"/>
  <c r="F48" i="50"/>
  <c r="I51" i="60"/>
  <c r="I51" i="59"/>
  <c r="D50" i="55"/>
  <c r="K48" i="55"/>
  <c r="I48" i="55"/>
  <c r="K48" i="58"/>
  <c r="D50" i="58"/>
  <c r="I48" i="58"/>
  <c r="D50" i="57"/>
  <c r="I48" i="57"/>
  <c r="K48" i="57"/>
  <c r="D50" i="56"/>
  <c r="K48" i="56"/>
  <c r="I48" i="56"/>
  <c r="D50" i="54"/>
  <c r="K48" i="54"/>
  <c r="I48" i="54"/>
  <c r="E48" i="53"/>
  <c r="J48" i="53"/>
  <c r="F48" i="53"/>
  <c r="E48" i="52"/>
  <c r="F48" i="52"/>
  <c r="J48" i="52"/>
  <c r="J48" i="50"/>
  <c r="E48" i="50"/>
  <c r="H48" i="49"/>
  <c r="G48" i="49"/>
  <c r="D48" i="49"/>
  <c r="K47" i="49"/>
  <c r="I47" i="49" s="1"/>
  <c r="F47" i="49"/>
  <c r="K46" i="49"/>
  <c r="I46" i="49" s="1"/>
  <c r="F46" i="49"/>
  <c r="K45" i="49"/>
  <c r="I45" i="49" s="1"/>
  <c r="K40" i="49"/>
  <c r="I40" i="49" s="1"/>
  <c r="F40" i="49"/>
  <c r="K39" i="49"/>
  <c r="I39" i="49" s="1"/>
  <c r="F39" i="49"/>
  <c r="K38" i="49"/>
  <c r="I38" i="49" s="1"/>
  <c r="F38" i="49"/>
  <c r="K37" i="49"/>
  <c r="I37" i="49" s="1"/>
  <c r="F37" i="49"/>
  <c r="K36" i="49"/>
  <c r="I36" i="49" s="1"/>
  <c r="F36" i="49"/>
  <c r="K35" i="49"/>
  <c r="I35" i="49" s="1"/>
  <c r="F35" i="49"/>
  <c r="K34" i="49"/>
  <c r="I34" i="49" s="1"/>
  <c r="J33" i="49"/>
  <c r="K32" i="49"/>
  <c r="I32" i="49" s="1"/>
  <c r="K31" i="49"/>
  <c r="I31" i="49" s="1"/>
  <c r="K30" i="49"/>
  <c r="I30" i="49" s="1"/>
  <c r="K29" i="49"/>
  <c r="I29" i="49" s="1"/>
  <c r="F29" i="49"/>
  <c r="K28" i="49"/>
  <c r="I28" i="49" s="1"/>
  <c r="K27" i="49"/>
  <c r="I27" i="49" s="1"/>
  <c r="J26" i="49"/>
  <c r="I26" i="49" s="1"/>
  <c r="J25" i="49"/>
  <c r="I25" i="49" s="1"/>
  <c r="E25" i="49"/>
  <c r="K24" i="49"/>
  <c r="I24" i="49" s="1"/>
  <c r="K22" i="49"/>
  <c r="I22" i="49" s="1"/>
  <c r="K20" i="49"/>
  <c r="I20" i="49" s="1"/>
  <c r="K18" i="49"/>
  <c r="I18" i="49" s="1"/>
  <c r="F18" i="49"/>
  <c r="K17" i="49"/>
  <c r="I17" i="49" s="1"/>
  <c r="F17" i="49"/>
  <c r="J14" i="49"/>
  <c r="I14" i="49" s="1"/>
  <c r="D50" i="50" l="1"/>
  <c r="F48" i="49"/>
  <c r="I51" i="55"/>
  <c r="I51" i="58"/>
  <c r="I51" i="57"/>
  <c r="I51" i="56"/>
  <c r="I51" i="54"/>
  <c r="D50" i="53"/>
  <c r="K48" i="53"/>
  <c r="I48" i="53"/>
  <c r="D50" i="52"/>
  <c r="K48" i="52"/>
  <c r="I48" i="52"/>
  <c r="I48" i="50"/>
  <c r="K48" i="50"/>
  <c r="K33" i="49"/>
  <c r="I33" i="49" s="1"/>
  <c r="J48" i="49"/>
  <c r="E48" i="49"/>
  <c r="H48" i="48"/>
  <c r="G48" i="48"/>
  <c r="D48" i="48"/>
  <c r="K47" i="48"/>
  <c r="I47" i="48" s="1"/>
  <c r="F47" i="48"/>
  <c r="K46" i="48"/>
  <c r="I46" i="48" s="1"/>
  <c r="F46" i="48"/>
  <c r="K45" i="48"/>
  <c r="I45" i="48" s="1"/>
  <c r="K43" i="48"/>
  <c r="I43" i="48" s="1"/>
  <c r="F43" i="48"/>
  <c r="J41" i="48"/>
  <c r="K40" i="48"/>
  <c r="I40" i="48" s="1"/>
  <c r="F40" i="48"/>
  <c r="K39" i="48"/>
  <c r="I39" i="48" s="1"/>
  <c r="F39" i="48"/>
  <c r="K38" i="48"/>
  <c r="I38" i="48" s="1"/>
  <c r="F38" i="48"/>
  <c r="K36" i="48"/>
  <c r="I36" i="48" s="1"/>
  <c r="F36" i="48"/>
  <c r="K35" i="48"/>
  <c r="I35" i="48" s="1"/>
  <c r="F35" i="48"/>
  <c r="J33" i="48"/>
  <c r="K33" i="48" s="1"/>
  <c r="I33" i="48" s="1"/>
  <c r="K32" i="48"/>
  <c r="I32" i="48" s="1"/>
  <c r="K31" i="48"/>
  <c r="I31" i="48" s="1"/>
  <c r="K30" i="48"/>
  <c r="I30" i="48" s="1"/>
  <c r="K29" i="48"/>
  <c r="I29" i="48" s="1"/>
  <c r="F29" i="48"/>
  <c r="K28" i="48"/>
  <c r="I28" i="48" s="1"/>
  <c r="K27" i="48"/>
  <c r="I27" i="48" s="1"/>
  <c r="J26" i="48"/>
  <c r="I26" i="48" s="1"/>
  <c r="J25" i="48"/>
  <c r="I25" i="48" s="1"/>
  <c r="E25" i="48"/>
  <c r="K24" i="48"/>
  <c r="I24" i="48" s="1"/>
  <c r="K22" i="48"/>
  <c r="I22" i="48" s="1"/>
  <c r="K20" i="48"/>
  <c r="I20" i="48" s="1"/>
  <c r="K18" i="48"/>
  <c r="I18" i="48" s="1"/>
  <c r="F18" i="48"/>
  <c r="K17" i="48"/>
  <c r="I17" i="48" s="1"/>
  <c r="F17" i="48"/>
  <c r="J14" i="48"/>
  <c r="I14" i="48" s="1"/>
  <c r="D50" i="49" l="1"/>
  <c r="E48" i="48"/>
  <c r="J48" i="48"/>
  <c r="I51" i="53"/>
  <c r="I51" i="52"/>
  <c r="I51" i="50"/>
  <c r="I48" i="49"/>
  <c r="K48" i="49"/>
  <c r="F48" i="48"/>
  <c r="K41" i="48"/>
  <c r="I41" i="48" s="1"/>
  <c r="H48" i="47"/>
  <c r="G48" i="47"/>
  <c r="D48" i="47"/>
  <c r="K47" i="47"/>
  <c r="I47" i="47" s="1"/>
  <c r="F47" i="47"/>
  <c r="K46" i="47"/>
  <c r="I46" i="47" s="1"/>
  <c r="F46" i="47"/>
  <c r="K45" i="47"/>
  <c r="I45" i="47" s="1"/>
  <c r="K40" i="47"/>
  <c r="I40" i="47" s="1"/>
  <c r="F40" i="47"/>
  <c r="K39" i="47"/>
  <c r="I39" i="47" s="1"/>
  <c r="F39" i="47"/>
  <c r="K38" i="47"/>
  <c r="I38" i="47" s="1"/>
  <c r="F38" i="47"/>
  <c r="K37" i="47"/>
  <c r="I37" i="47" s="1"/>
  <c r="F37" i="47"/>
  <c r="K36" i="47"/>
  <c r="I36" i="47" s="1"/>
  <c r="F36" i="47"/>
  <c r="K35" i="47"/>
  <c r="I35" i="47" s="1"/>
  <c r="F35" i="47"/>
  <c r="K34" i="47"/>
  <c r="I34" i="47" s="1"/>
  <c r="J33" i="47"/>
  <c r="K33" i="47" s="1"/>
  <c r="K32" i="47"/>
  <c r="I32" i="47" s="1"/>
  <c r="K31" i="47"/>
  <c r="I31" i="47" s="1"/>
  <c r="K30" i="47"/>
  <c r="I30" i="47" s="1"/>
  <c r="K29" i="47"/>
  <c r="I29" i="47" s="1"/>
  <c r="F29" i="47"/>
  <c r="K28" i="47"/>
  <c r="I28" i="47" s="1"/>
  <c r="I27" i="47"/>
  <c r="J26" i="47"/>
  <c r="I26" i="47" s="1"/>
  <c r="J25" i="47"/>
  <c r="I25" i="47" s="1"/>
  <c r="E25" i="47"/>
  <c r="K24" i="47"/>
  <c r="I24" i="47" s="1"/>
  <c r="K22" i="47"/>
  <c r="I22" i="47" s="1"/>
  <c r="K20" i="47"/>
  <c r="I20" i="47" s="1"/>
  <c r="K18" i="47"/>
  <c r="I18" i="47" s="1"/>
  <c r="F18" i="47"/>
  <c r="K17" i="47"/>
  <c r="I17" i="47" s="1"/>
  <c r="F17" i="47"/>
  <c r="I15" i="47"/>
  <c r="F15" i="47"/>
  <c r="J14" i="47"/>
  <c r="I14" i="47" s="1"/>
  <c r="H48" i="46"/>
  <c r="G48" i="46"/>
  <c r="D48" i="46"/>
  <c r="K47" i="46"/>
  <c r="I47" i="46" s="1"/>
  <c r="F47" i="46"/>
  <c r="K46" i="46"/>
  <c r="I46" i="46" s="1"/>
  <c r="F46" i="46"/>
  <c r="K45" i="46"/>
  <c r="I45" i="46" s="1"/>
  <c r="K43" i="46"/>
  <c r="F43" i="46"/>
  <c r="J41" i="46"/>
  <c r="K40" i="46"/>
  <c r="I40" i="46" s="1"/>
  <c r="F40" i="46"/>
  <c r="K39" i="46"/>
  <c r="I39" i="46" s="1"/>
  <c r="F39" i="46"/>
  <c r="K38" i="46"/>
  <c r="F38" i="46"/>
  <c r="K36" i="46"/>
  <c r="I36" i="46" s="1"/>
  <c r="F36" i="46"/>
  <c r="K35" i="46"/>
  <c r="I35" i="46" s="1"/>
  <c r="F35" i="46"/>
  <c r="K34" i="46"/>
  <c r="I34" i="46" s="1"/>
  <c r="J33" i="46"/>
  <c r="K32" i="46"/>
  <c r="I32" i="46" s="1"/>
  <c r="K31" i="46"/>
  <c r="I31" i="46" s="1"/>
  <c r="K30" i="46"/>
  <c r="I30" i="46" s="1"/>
  <c r="K29" i="46"/>
  <c r="I29" i="46" s="1"/>
  <c r="F29" i="46"/>
  <c r="K28" i="46"/>
  <c r="I28" i="46" s="1"/>
  <c r="K27" i="46"/>
  <c r="J26" i="46"/>
  <c r="I26" i="46" s="1"/>
  <c r="K24" i="46"/>
  <c r="I24" i="46" s="1"/>
  <c r="K22" i="46"/>
  <c r="I22" i="46" s="1"/>
  <c r="K20" i="46"/>
  <c r="I20" i="46" s="1"/>
  <c r="K18" i="46"/>
  <c r="I18" i="46" s="1"/>
  <c r="F18" i="46"/>
  <c r="K17" i="46"/>
  <c r="I17" i="46" s="1"/>
  <c r="F17" i="46"/>
  <c r="F15" i="46"/>
  <c r="J14" i="46"/>
  <c r="I14" i="46" s="1"/>
  <c r="H48" i="45"/>
  <c r="G48" i="45"/>
  <c r="D48" i="45"/>
  <c r="H48" i="44"/>
  <c r="G48" i="44"/>
  <c r="D48" i="44"/>
  <c r="K47" i="44"/>
  <c r="I47" i="44" s="1"/>
  <c r="F47" i="44"/>
  <c r="K46" i="44"/>
  <c r="I46" i="44" s="1"/>
  <c r="F46" i="44"/>
  <c r="K45" i="44"/>
  <c r="I45" i="44" s="1"/>
  <c r="K43" i="44"/>
  <c r="I43" i="44" s="1"/>
  <c r="F43" i="44"/>
  <c r="J41" i="44"/>
  <c r="K41" i="44" s="1"/>
  <c r="I41" i="44" s="1"/>
  <c r="K40" i="44"/>
  <c r="I40" i="44" s="1"/>
  <c r="F40" i="44"/>
  <c r="K39" i="44"/>
  <c r="I39" i="44" s="1"/>
  <c r="F39" i="44"/>
  <c r="K38" i="44"/>
  <c r="I38" i="44" s="1"/>
  <c r="F38" i="44"/>
  <c r="K36" i="44"/>
  <c r="I36" i="44" s="1"/>
  <c r="F36" i="44"/>
  <c r="K35" i="44"/>
  <c r="I35" i="44" s="1"/>
  <c r="F35" i="44"/>
  <c r="J33" i="44"/>
  <c r="K32" i="44"/>
  <c r="I32" i="44" s="1"/>
  <c r="K31" i="44"/>
  <c r="I31" i="44" s="1"/>
  <c r="K30" i="44"/>
  <c r="I30" i="44" s="1"/>
  <c r="K29" i="44"/>
  <c r="I29" i="44" s="1"/>
  <c r="F29" i="44"/>
  <c r="K28" i="44"/>
  <c r="I28" i="44" s="1"/>
  <c r="K27" i="44"/>
  <c r="I27" i="44" s="1"/>
  <c r="J26" i="44"/>
  <c r="I26" i="44" s="1"/>
  <c r="J25" i="44"/>
  <c r="I25" i="44" s="1"/>
  <c r="E25" i="44"/>
  <c r="K24" i="44"/>
  <c r="I24" i="44" s="1"/>
  <c r="K22" i="44"/>
  <c r="I22" i="44" s="1"/>
  <c r="K20" i="44"/>
  <c r="I20" i="44" s="1"/>
  <c r="K18" i="44"/>
  <c r="I18" i="44" s="1"/>
  <c r="F18" i="44"/>
  <c r="K17" i="44"/>
  <c r="I17" i="44" s="1"/>
  <c r="F17" i="44"/>
  <c r="J14" i="44"/>
  <c r="I14" i="44" s="1"/>
  <c r="H48" i="43"/>
  <c r="G48" i="43"/>
  <c r="D48" i="43"/>
  <c r="K46" i="43"/>
  <c r="I46" i="43" s="1"/>
  <c r="F46" i="43"/>
  <c r="K45" i="43"/>
  <c r="I45" i="43" s="1"/>
  <c r="K40" i="43"/>
  <c r="I40" i="43" s="1"/>
  <c r="F40" i="43"/>
  <c r="K39" i="43"/>
  <c r="I39" i="43" s="1"/>
  <c r="F39" i="43"/>
  <c r="K38" i="43"/>
  <c r="I38" i="43" s="1"/>
  <c r="F38" i="43"/>
  <c r="K36" i="43"/>
  <c r="I36" i="43" s="1"/>
  <c r="F36" i="43"/>
  <c r="K35" i="43"/>
  <c r="I35" i="43" s="1"/>
  <c r="F35" i="43"/>
  <c r="J33" i="43"/>
  <c r="K33" i="43" s="1"/>
  <c r="I33" i="43" s="1"/>
  <c r="K32" i="43"/>
  <c r="I32" i="43" s="1"/>
  <c r="K31" i="43"/>
  <c r="I31" i="43" s="1"/>
  <c r="K30" i="43"/>
  <c r="I30" i="43" s="1"/>
  <c r="K29" i="43"/>
  <c r="I29" i="43" s="1"/>
  <c r="F29" i="43"/>
  <c r="K28" i="43"/>
  <c r="I28" i="43" s="1"/>
  <c r="K27" i="43"/>
  <c r="I27" i="43" s="1"/>
  <c r="J26" i="43"/>
  <c r="I26" i="43" s="1"/>
  <c r="J25" i="43"/>
  <c r="I25" i="43" s="1"/>
  <c r="E25" i="43"/>
  <c r="K24" i="43"/>
  <c r="I24" i="43" s="1"/>
  <c r="K22" i="43"/>
  <c r="I22" i="43" s="1"/>
  <c r="K21" i="43"/>
  <c r="I21" i="43" s="1"/>
  <c r="K20" i="43"/>
  <c r="I20" i="43" s="1"/>
  <c r="J19" i="43"/>
  <c r="I19" i="43" s="1"/>
  <c r="K18" i="43"/>
  <c r="I18" i="43" s="1"/>
  <c r="F18" i="43"/>
  <c r="K17" i="43"/>
  <c r="I17" i="43" s="1"/>
  <c r="F17" i="43"/>
  <c r="J14" i="43"/>
  <c r="I14" i="43" s="1"/>
  <c r="H48" i="42"/>
  <c r="G48" i="42"/>
  <c r="D48" i="42"/>
  <c r="K46" i="42"/>
  <c r="I46" i="42" s="1"/>
  <c r="F46" i="42"/>
  <c r="I45" i="42"/>
  <c r="K43" i="42"/>
  <c r="I43" i="42" s="1"/>
  <c r="F43" i="42"/>
  <c r="J41" i="42"/>
  <c r="K41" i="42" s="1"/>
  <c r="I41" i="42" s="1"/>
  <c r="K40" i="42"/>
  <c r="I40" i="42" s="1"/>
  <c r="F40" i="42"/>
  <c r="K39" i="42"/>
  <c r="I39" i="42" s="1"/>
  <c r="F39" i="42"/>
  <c r="K36" i="42"/>
  <c r="I36" i="42" s="1"/>
  <c r="F36" i="42"/>
  <c r="K35" i="42"/>
  <c r="I35" i="42" s="1"/>
  <c r="F35" i="42"/>
  <c r="J33" i="42"/>
  <c r="I32" i="42"/>
  <c r="K31" i="42"/>
  <c r="I31" i="42" s="1"/>
  <c r="I30" i="42"/>
  <c r="K29" i="42"/>
  <c r="I29" i="42" s="1"/>
  <c r="F29" i="42"/>
  <c r="I28" i="42"/>
  <c r="I27" i="42"/>
  <c r="J26" i="42"/>
  <c r="I26" i="42" s="1"/>
  <c r="J25" i="42"/>
  <c r="I25" i="42" s="1"/>
  <c r="E25" i="42"/>
  <c r="K24" i="42"/>
  <c r="I24" i="42" s="1"/>
  <c r="K22" i="42"/>
  <c r="I22" i="42" s="1"/>
  <c r="K21" i="42"/>
  <c r="I21" i="42" s="1"/>
  <c r="K20" i="42"/>
  <c r="I20" i="42" s="1"/>
  <c r="J19" i="42"/>
  <c r="I19" i="42" s="1"/>
  <c r="K18" i="42"/>
  <c r="I18" i="42" s="1"/>
  <c r="F18" i="42"/>
  <c r="K17" i="42"/>
  <c r="I17" i="42" s="1"/>
  <c r="F17" i="42"/>
  <c r="J16" i="42"/>
  <c r="I16" i="42" s="1"/>
  <c r="J14" i="42"/>
  <c r="I14" i="42" s="1"/>
  <c r="I27" i="46" l="1"/>
  <c r="I38" i="46"/>
  <c r="I43" i="46"/>
  <c r="D50" i="48"/>
  <c r="K48" i="48"/>
  <c r="J48" i="47"/>
  <c r="I33" i="47"/>
  <c r="E48" i="47"/>
  <c r="E48" i="46"/>
  <c r="K41" i="46"/>
  <c r="I41" i="46" s="1"/>
  <c r="J48" i="46"/>
  <c r="F48" i="46"/>
  <c r="E48" i="45"/>
  <c r="J48" i="45"/>
  <c r="F48" i="45"/>
  <c r="E48" i="44"/>
  <c r="I51" i="49"/>
  <c r="E48" i="43"/>
  <c r="I48" i="48"/>
  <c r="K33" i="42"/>
  <c r="I33" i="42" s="1"/>
  <c r="E48" i="42"/>
  <c r="F48" i="47"/>
  <c r="I15" i="46"/>
  <c r="K33" i="46"/>
  <c r="I33" i="46" s="1"/>
  <c r="F48" i="44"/>
  <c r="J48" i="44"/>
  <c r="K33" i="44"/>
  <c r="I33" i="44" s="1"/>
  <c r="J48" i="43"/>
  <c r="F48" i="43"/>
  <c r="J48" i="42"/>
  <c r="F48" i="42"/>
  <c r="H48" i="41"/>
  <c r="G48" i="41"/>
  <c r="D48" i="41"/>
  <c r="K46" i="41"/>
  <c r="F46" i="41"/>
  <c r="K45" i="41"/>
  <c r="K44" i="41"/>
  <c r="F44" i="41"/>
  <c r="K43" i="41"/>
  <c r="F43" i="41"/>
  <c r="J41" i="41"/>
  <c r="K40" i="41"/>
  <c r="F40" i="41"/>
  <c r="K39" i="41"/>
  <c r="F39" i="41"/>
  <c r="K38" i="41"/>
  <c r="F38" i="41"/>
  <c r="K36" i="41"/>
  <c r="F36" i="41"/>
  <c r="K35" i="41"/>
  <c r="F35" i="41"/>
  <c r="K34" i="41"/>
  <c r="J33" i="41"/>
  <c r="K32" i="41"/>
  <c r="K31" i="41"/>
  <c r="K30" i="41"/>
  <c r="K29" i="41"/>
  <c r="F29" i="41"/>
  <c r="K28" i="41"/>
  <c r="K27" i="41"/>
  <c r="J26" i="41"/>
  <c r="J25" i="41"/>
  <c r="E25" i="41"/>
  <c r="K24" i="41"/>
  <c r="K22" i="41"/>
  <c r="K20" i="41"/>
  <c r="J19" i="41"/>
  <c r="K18" i="41"/>
  <c r="F18" i="41"/>
  <c r="K17" i="41"/>
  <c r="F17" i="41"/>
  <c r="J14" i="41"/>
  <c r="H48" i="40"/>
  <c r="G48" i="40"/>
  <c r="D48" i="40"/>
  <c r="K46" i="40"/>
  <c r="I46" i="40" s="1"/>
  <c r="F46" i="40"/>
  <c r="K45" i="40"/>
  <c r="I45" i="40" s="1"/>
  <c r="K43" i="40"/>
  <c r="I43" i="40" s="1"/>
  <c r="F43" i="40"/>
  <c r="J41" i="40"/>
  <c r="K41" i="40" s="1"/>
  <c r="I41" i="40" s="1"/>
  <c r="F41" i="40"/>
  <c r="K40" i="40"/>
  <c r="I40" i="40" s="1"/>
  <c r="F40" i="40"/>
  <c r="K39" i="40"/>
  <c r="I39" i="40" s="1"/>
  <c r="F39" i="40"/>
  <c r="K38" i="40"/>
  <c r="I38" i="40" s="1"/>
  <c r="F38" i="40"/>
  <c r="K37" i="40"/>
  <c r="I37" i="40" s="1"/>
  <c r="F37" i="40"/>
  <c r="K36" i="40"/>
  <c r="I36" i="40" s="1"/>
  <c r="F36" i="40"/>
  <c r="K35" i="40"/>
  <c r="I35" i="40" s="1"/>
  <c r="F35" i="40"/>
  <c r="J33" i="40"/>
  <c r="K33" i="40" s="1"/>
  <c r="K32" i="40"/>
  <c r="I32" i="40" s="1"/>
  <c r="K31" i="40"/>
  <c r="I31" i="40" s="1"/>
  <c r="K30" i="40"/>
  <c r="I30" i="40" s="1"/>
  <c r="K29" i="40"/>
  <c r="I29" i="40" s="1"/>
  <c r="F29" i="40"/>
  <c r="K28" i="40"/>
  <c r="I28" i="40" s="1"/>
  <c r="K27" i="40"/>
  <c r="I27" i="40" s="1"/>
  <c r="J26" i="40"/>
  <c r="I26" i="40" s="1"/>
  <c r="J25" i="40"/>
  <c r="I25" i="40" s="1"/>
  <c r="E25" i="40"/>
  <c r="K22" i="40"/>
  <c r="I22" i="40" s="1"/>
  <c r="K20" i="40"/>
  <c r="I20" i="40" s="1"/>
  <c r="J19" i="40"/>
  <c r="I19" i="40" s="1"/>
  <c r="K18" i="40"/>
  <c r="I18" i="40" s="1"/>
  <c r="F18" i="40"/>
  <c r="K17" i="40"/>
  <c r="I17" i="40" s="1"/>
  <c r="F17" i="40"/>
  <c r="J16" i="40"/>
  <c r="I16" i="40" s="1"/>
  <c r="J14" i="40"/>
  <c r="I14" i="40" s="1"/>
  <c r="H48" i="39"/>
  <c r="G48" i="39"/>
  <c r="D48" i="39"/>
  <c r="K46" i="39"/>
  <c r="I46" i="39" s="1"/>
  <c r="F46" i="39"/>
  <c r="K45" i="39"/>
  <c r="I45" i="39" s="1"/>
  <c r="K43" i="39"/>
  <c r="I43" i="39" s="1"/>
  <c r="F43" i="39"/>
  <c r="J41" i="39"/>
  <c r="K41" i="39" s="1"/>
  <c r="I41" i="39" s="1"/>
  <c r="F41" i="39"/>
  <c r="K40" i="39"/>
  <c r="I40" i="39" s="1"/>
  <c r="F40" i="39"/>
  <c r="K39" i="39"/>
  <c r="I39" i="39" s="1"/>
  <c r="F39" i="39"/>
  <c r="K38" i="39"/>
  <c r="I38" i="39" s="1"/>
  <c r="F38" i="39"/>
  <c r="K36" i="39"/>
  <c r="I36" i="39" s="1"/>
  <c r="F36" i="39"/>
  <c r="K35" i="39"/>
  <c r="I35" i="39" s="1"/>
  <c r="F35" i="39"/>
  <c r="J33" i="39"/>
  <c r="K33" i="39" s="1"/>
  <c r="I33" i="39" s="1"/>
  <c r="K32" i="39"/>
  <c r="I32" i="39" s="1"/>
  <c r="K31" i="39"/>
  <c r="I31" i="39" s="1"/>
  <c r="K30" i="39"/>
  <c r="I30" i="39" s="1"/>
  <c r="K29" i="39"/>
  <c r="I29" i="39" s="1"/>
  <c r="F29" i="39"/>
  <c r="K28" i="39"/>
  <c r="I28" i="39" s="1"/>
  <c r="K27" i="39"/>
  <c r="I27" i="39" s="1"/>
  <c r="J26" i="39"/>
  <c r="I26" i="39" s="1"/>
  <c r="J25" i="39"/>
  <c r="I25" i="39" s="1"/>
  <c r="E25" i="39"/>
  <c r="K22" i="39"/>
  <c r="I22" i="39" s="1"/>
  <c r="K20" i="39"/>
  <c r="I20" i="39" s="1"/>
  <c r="J19" i="39"/>
  <c r="I19" i="39" s="1"/>
  <c r="K18" i="39"/>
  <c r="I18" i="39" s="1"/>
  <c r="F18" i="39"/>
  <c r="K17" i="39"/>
  <c r="I17" i="39" s="1"/>
  <c r="F17" i="39"/>
  <c r="J14" i="39"/>
  <c r="I14" i="39" s="1"/>
  <c r="H48" i="38"/>
  <c r="G48" i="38"/>
  <c r="D48" i="38"/>
  <c r="K46" i="38"/>
  <c r="I46" i="38" s="1"/>
  <c r="F46" i="38"/>
  <c r="K45" i="38"/>
  <c r="I45" i="38" s="1"/>
  <c r="K43" i="38"/>
  <c r="I43" i="38" s="1"/>
  <c r="F43" i="38"/>
  <c r="J41" i="38"/>
  <c r="K40" i="38"/>
  <c r="I40" i="38" s="1"/>
  <c r="F40" i="38"/>
  <c r="K39" i="38"/>
  <c r="I39" i="38" s="1"/>
  <c r="F39" i="38"/>
  <c r="K38" i="38"/>
  <c r="I38" i="38" s="1"/>
  <c r="F38" i="38"/>
  <c r="K36" i="38"/>
  <c r="I36" i="38" s="1"/>
  <c r="F36" i="38"/>
  <c r="K35" i="38"/>
  <c r="I35" i="38" s="1"/>
  <c r="F35" i="38"/>
  <c r="J33" i="38"/>
  <c r="K33" i="38" s="1"/>
  <c r="I33" i="38" s="1"/>
  <c r="K32" i="38"/>
  <c r="I32" i="38" s="1"/>
  <c r="K31" i="38"/>
  <c r="I31" i="38" s="1"/>
  <c r="K30" i="38"/>
  <c r="I30" i="38" s="1"/>
  <c r="K29" i="38"/>
  <c r="I29" i="38" s="1"/>
  <c r="F29" i="38"/>
  <c r="K28" i="38"/>
  <c r="I28" i="38" s="1"/>
  <c r="K27" i="38"/>
  <c r="I27" i="38" s="1"/>
  <c r="J26" i="38"/>
  <c r="I26" i="38" s="1"/>
  <c r="J25" i="38"/>
  <c r="I25" i="38" s="1"/>
  <c r="E25" i="38"/>
  <c r="K22" i="38"/>
  <c r="I22" i="38" s="1"/>
  <c r="K20" i="38"/>
  <c r="I20" i="38" s="1"/>
  <c r="J19" i="38"/>
  <c r="I19" i="38" s="1"/>
  <c r="K18" i="38"/>
  <c r="I18" i="38" s="1"/>
  <c r="F18" i="38"/>
  <c r="K17" i="38"/>
  <c r="I17" i="38" s="1"/>
  <c r="F17" i="38"/>
  <c r="J14" i="38"/>
  <c r="I14" i="38" s="1"/>
  <c r="H48" i="37"/>
  <c r="G48" i="37"/>
  <c r="D48" i="37"/>
  <c r="K46" i="37"/>
  <c r="I46" i="37" s="1"/>
  <c r="F46" i="37"/>
  <c r="K45" i="37"/>
  <c r="I45" i="37" s="1"/>
  <c r="K43" i="37"/>
  <c r="I43" i="37" s="1"/>
  <c r="F43" i="37"/>
  <c r="K42" i="37"/>
  <c r="I42" i="37" s="1"/>
  <c r="F42" i="37"/>
  <c r="J41" i="37"/>
  <c r="K40" i="37"/>
  <c r="I40" i="37" s="1"/>
  <c r="F40" i="37"/>
  <c r="K39" i="37"/>
  <c r="I39" i="37" s="1"/>
  <c r="F39" i="37"/>
  <c r="K38" i="37"/>
  <c r="I38" i="37" s="1"/>
  <c r="F38" i="37"/>
  <c r="K36" i="37"/>
  <c r="I36" i="37" s="1"/>
  <c r="F36" i="37"/>
  <c r="K35" i="37"/>
  <c r="I35" i="37" s="1"/>
  <c r="F35" i="37"/>
  <c r="K34" i="37"/>
  <c r="I34" i="37" s="1"/>
  <c r="J33" i="37"/>
  <c r="K33" i="37" s="1"/>
  <c r="K32" i="37"/>
  <c r="I32" i="37" s="1"/>
  <c r="K31" i="37"/>
  <c r="I31" i="37" s="1"/>
  <c r="K30" i="37"/>
  <c r="I30" i="37" s="1"/>
  <c r="K29" i="37"/>
  <c r="I29" i="37" s="1"/>
  <c r="F29" i="37"/>
  <c r="K28" i="37"/>
  <c r="I28" i="37" s="1"/>
  <c r="K27" i="37"/>
  <c r="I27" i="37" s="1"/>
  <c r="J26" i="37"/>
  <c r="I26" i="37" s="1"/>
  <c r="J25" i="37"/>
  <c r="I25" i="37" s="1"/>
  <c r="E25" i="37"/>
  <c r="K24" i="37"/>
  <c r="I24" i="37" s="1"/>
  <c r="K22" i="37"/>
  <c r="I22" i="37" s="1"/>
  <c r="K20" i="37"/>
  <c r="I20" i="37" s="1"/>
  <c r="J19" i="37"/>
  <c r="I19" i="37" s="1"/>
  <c r="K18" i="37"/>
  <c r="I18" i="37" s="1"/>
  <c r="F18" i="37"/>
  <c r="K17" i="37"/>
  <c r="I17" i="37" s="1"/>
  <c r="F17" i="37"/>
  <c r="J16" i="37"/>
  <c r="J14" i="37"/>
  <c r="I14" i="37" s="1"/>
  <c r="H48" i="36"/>
  <c r="G48" i="36"/>
  <c r="D48" i="36"/>
  <c r="K46" i="36"/>
  <c r="I46" i="36" s="1"/>
  <c r="F46" i="36"/>
  <c r="K45" i="36"/>
  <c r="I45" i="36" s="1"/>
  <c r="K43" i="36"/>
  <c r="I43" i="36" s="1"/>
  <c r="F43" i="36"/>
  <c r="K42" i="36"/>
  <c r="I42" i="36" s="1"/>
  <c r="F42" i="36"/>
  <c r="J41" i="36"/>
  <c r="K40" i="36"/>
  <c r="I40" i="36" s="1"/>
  <c r="F40" i="36"/>
  <c r="K39" i="36"/>
  <c r="I39" i="36" s="1"/>
  <c r="F39" i="36"/>
  <c r="K38" i="36"/>
  <c r="I38" i="36" s="1"/>
  <c r="F38" i="36"/>
  <c r="K36" i="36"/>
  <c r="I36" i="36" s="1"/>
  <c r="F36" i="36"/>
  <c r="K35" i="36"/>
  <c r="I35" i="36" s="1"/>
  <c r="F35" i="36"/>
  <c r="J33" i="36"/>
  <c r="K33" i="36" s="1"/>
  <c r="K32" i="36"/>
  <c r="I32" i="36" s="1"/>
  <c r="K31" i="36"/>
  <c r="I31" i="36" s="1"/>
  <c r="K30" i="36"/>
  <c r="I30" i="36" s="1"/>
  <c r="K29" i="36"/>
  <c r="I29" i="36" s="1"/>
  <c r="F29" i="36"/>
  <c r="K28" i="36"/>
  <c r="I28" i="36" s="1"/>
  <c r="K27" i="36"/>
  <c r="I27" i="36" s="1"/>
  <c r="J26" i="36"/>
  <c r="I26" i="36" s="1"/>
  <c r="J25" i="36"/>
  <c r="I25" i="36" s="1"/>
  <c r="E25" i="36"/>
  <c r="K24" i="36"/>
  <c r="I24" i="36" s="1"/>
  <c r="K22" i="36"/>
  <c r="I22" i="36" s="1"/>
  <c r="K21" i="36"/>
  <c r="I21" i="36" s="1"/>
  <c r="F21" i="36"/>
  <c r="K20" i="36"/>
  <c r="I20" i="36" s="1"/>
  <c r="J19" i="36"/>
  <c r="I19" i="36" s="1"/>
  <c r="K18" i="36"/>
  <c r="I18" i="36" s="1"/>
  <c r="F18" i="36"/>
  <c r="K17" i="36"/>
  <c r="I17" i="36" s="1"/>
  <c r="F17" i="36"/>
  <c r="J14" i="36"/>
  <c r="I14" i="36" s="1"/>
  <c r="H48" i="35"/>
  <c r="G48" i="35"/>
  <c r="D48" i="35"/>
  <c r="K46" i="35"/>
  <c r="I46" i="35" s="1"/>
  <c r="F46" i="35"/>
  <c r="K45" i="35"/>
  <c r="I45" i="35" s="1"/>
  <c r="K43" i="35"/>
  <c r="I43" i="35" s="1"/>
  <c r="F43" i="35"/>
  <c r="J41" i="35"/>
  <c r="K40" i="35"/>
  <c r="I40" i="35" s="1"/>
  <c r="F40" i="35"/>
  <c r="K39" i="35"/>
  <c r="I39" i="35" s="1"/>
  <c r="F39" i="35"/>
  <c r="K38" i="35"/>
  <c r="I38" i="35" s="1"/>
  <c r="F38" i="35"/>
  <c r="K37" i="35"/>
  <c r="I37" i="35" s="1"/>
  <c r="F37" i="35"/>
  <c r="K36" i="35"/>
  <c r="I36" i="35" s="1"/>
  <c r="F36" i="35"/>
  <c r="K35" i="35"/>
  <c r="I35" i="35" s="1"/>
  <c r="F35" i="35"/>
  <c r="J33" i="35"/>
  <c r="K32" i="35"/>
  <c r="I32" i="35" s="1"/>
  <c r="I31" i="35"/>
  <c r="I30" i="35"/>
  <c r="K29" i="35"/>
  <c r="I29" i="35" s="1"/>
  <c r="F29" i="35"/>
  <c r="I28" i="35"/>
  <c r="K27" i="35"/>
  <c r="I27" i="35" s="1"/>
  <c r="J26" i="35"/>
  <c r="I26" i="35" s="1"/>
  <c r="J25" i="35"/>
  <c r="I25" i="35" s="1"/>
  <c r="E25" i="35"/>
  <c r="K24" i="35"/>
  <c r="I24" i="35" s="1"/>
  <c r="K22" i="35"/>
  <c r="I22" i="35" s="1"/>
  <c r="K20" i="35"/>
  <c r="I20" i="35" s="1"/>
  <c r="J19" i="35"/>
  <c r="I19" i="35" s="1"/>
  <c r="K18" i="35"/>
  <c r="I18" i="35" s="1"/>
  <c r="F18" i="35"/>
  <c r="K17" i="35"/>
  <c r="I17" i="35" s="1"/>
  <c r="F17" i="35"/>
  <c r="J14" i="35"/>
  <c r="H48" i="34"/>
  <c r="G48" i="34"/>
  <c r="D48" i="34"/>
  <c r="K46" i="34"/>
  <c r="I46" i="34" s="1"/>
  <c r="F46" i="34"/>
  <c r="K45" i="34"/>
  <c r="I45" i="34" s="1"/>
  <c r="K43" i="34"/>
  <c r="I43" i="34" s="1"/>
  <c r="F43" i="34"/>
  <c r="J41" i="34"/>
  <c r="K40" i="34"/>
  <c r="I40" i="34" s="1"/>
  <c r="F40" i="34"/>
  <c r="K39" i="34"/>
  <c r="I39" i="34" s="1"/>
  <c r="F39" i="34"/>
  <c r="K38" i="34"/>
  <c r="I38" i="34" s="1"/>
  <c r="F38" i="34"/>
  <c r="K36" i="34"/>
  <c r="I36" i="34" s="1"/>
  <c r="F36" i="34"/>
  <c r="K35" i="34"/>
  <c r="I35" i="34" s="1"/>
  <c r="F35" i="34"/>
  <c r="K34" i="34"/>
  <c r="I34" i="34" s="1"/>
  <c r="J33" i="34"/>
  <c r="K33" i="34" s="1"/>
  <c r="K32" i="34"/>
  <c r="I32" i="34" s="1"/>
  <c r="K31" i="34"/>
  <c r="I31" i="34" s="1"/>
  <c r="I30" i="34"/>
  <c r="I29" i="34"/>
  <c r="F29" i="34"/>
  <c r="K28" i="34"/>
  <c r="I28" i="34" s="1"/>
  <c r="K27" i="34"/>
  <c r="I27" i="34" s="1"/>
  <c r="J26" i="34"/>
  <c r="I26" i="34" s="1"/>
  <c r="J25" i="34"/>
  <c r="I25" i="34" s="1"/>
  <c r="E25" i="34"/>
  <c r="E48" i="34" s="1"/>
  <c r="K24" i="34"/>
  <c r="I24" i="34" s="1"/>
  <c r="K22" i="34"/>
  <c r="K21" i="34"/>
  <c r="I21" i="34" s="1"/>
  <c r="K20" i="34"/>
  <c r="I20" i="34" s="1"/>
  <c r="J19" i="34"/>
  <c r="I19" i="34" s="1"/>
  <c r="K18" i="34"/>
  <c r="I18" i="34" s="1"/>
  <c r="F18" i="34"/>
  <c r="K17" i="34"/>
  <c r="I17" i="34" s="1"/>
  <c r="F17" i="34"/>
  <c r="J14" i="34"/>
  <c r="H48" i="33"/>
  <c r="G48" i="33"/>
  <c r="D48" i="33"/>
  <c r="K46" i="33"/>
  <c r="I46" i="33" s="1"/>
  <c r="F46" i="33"/>
  <c r="K45" i="33"/>
  <c r="I45" i="33"/>
  <c r="K43" i="33"/>
  <c r="I43" i="33" s="1"/>
  <c r="F43" i="33"/>
  <c r="K42" i="33"/>
  <c r="F42" i="33"/>
  <c r="J41" i="33"/>
  <c r="K41" i="33" s="1"/>
  <c r="K40" i="33"/>
  <c r="I40" i="33" s="1"/>
  <c r="F40" i="33"/>
  <c r="K39" i="33"/>
  <c r="I39" i="33" s="1"/>
  <c r="F39" i="33"/>
  <c r="I38" i="33"/>
  <c r="F38" i="33"/>
  <c r="K36" i="33"/>
  <c r="I36" i="33" s="1"/>
  <c r="F36" i="33"/>
  <c r="K35" i="33"/>
  <c r="I35" i="33" s="1"/>
  <c r="F35" i="33"/>
  <c r="K34" i="33"/>
  <c r="I34" i="33" s="1"/>
  <c r="J33" i="33"/>
  <c r="K32" i="33"/>
  <c r="I32" i="33" s="1"/>
  <c r="K31" i="33"/>
  <c r="I31" i="33" s="1"/>
  <c r="K30" i="33"/>
  <c r="I30" i="33" s="1"/>
  <c r="K29" i="33"/>
  <c r="I29" i="33" s="1"/>
  <c r="F29" i="33"/>
  <c r="K28" i="33"/>
  <c r="I28" i="33" s="1"/>
  <c r="K27" i="33"/>
  <c r="I27" i="33" s="1"/>
  <c r="J26" i="33"/>
  <c r="I26" i="33" s="1"/>
  <c r="J25" i="33"/>
  <c r="I25" i="33" s="1"/>
  <c r="E25" i="33"/>
  <c r="E48" i="33" s="1"/>
  <c r="K24" i="33"/>
  <c r="I24" i="33" s="1"/>
  <c r="K23" i="33"/>
  <c r="K22" i="33"/>
  <c r="I22" i="33" s="1"/>
  <c r="K21" i="33"/>
  <c r="I21" i="33" s="1"/>
  <c r="K20" i="33"/>
  <c r="I20" i="33" s="1"/>
  <c r="J19" i="33"/>
  <c r="I19" i="33" s="1"/>
  <c r="K18" i="33"/>
  <c r="I18" i="33" s="1"/>
  <c r="F18" i="33"/>
  <c r="K17" i="33"/>
  <c r="I17" i="33" s="1"/>
  <c r="F17" i="33"/>
  <c r="J14" i="33"/>
  <c r="H48" i="32"/>
  <c r="G48" i="32"/>
  <c r="E48" i="32"/>
  <c r="D48" i="32"/>
  <c r="K46" i="32"/>
  <c r="I46" i="32" s="1"/>
  <c r="F46" i="32"/>
  <c r="K45" i="32"/>
  <c r="I45" i="32" s="1"/>
  <c r="K43" i="32"/>
  <c r="I43" i="32" s="1"/>
  <c r="F43" i="32"/>
  <c r="J41" i="32"/>
  <c r="K41" i="32" s="1"/>
  <c r="I41" i="32" s="1"/>
  <c r="K40" i="32"/>
  <c r="I40" i="32" s="1"/>
  <c r="F40" i="32"/>
  <c r="K39" i="32"/>
  <c r="I39" i="32"/>
  <c r="F39" i="32"/>
  <c r="K38" i="32"/>
  <c r="I38" i="32" s="1"/>
  <c r="F38" i="32"/>
  <c r="K36" i="32"/>
  <c r="I36" i="32" s="1"/>
  <c r="F36" i="32"/>
  <c r="K35" i="32"/>
  <c r="I35" i="32" s="1"/>
  <c r="F35" i="32"/>
  <c r="K34" i="32"/>
  <c r="I34" i="32"/>
  <c r="J33" i="32"/>
  <c r="K32" i="32"/>
  <c r="I32" i="32" s="1"/>
  <c r="K31" i="32"/>
  <c r="I31" i="32" s="1"/>
  <c r="K30" i="32"/>
  <c r="I30" i="32" s="1"/>
  <c r="K29" i="32"/>
  <c r="I29" i="32"/>
  <c r="F29" i="32"/>
  <c r="K28" i="32"/>
  <c r="I28" i="32" s="1"/>
  <c r="K27" i="32"/>
  <c r="I27" i="32" s="1"/>
  <c r="J26" i="32"/>
  <c r="I26" i="32"/>
  <c r="J25" i="32"/>
  <c r="I25" i="32"/>
  <c r="E25" i="32"/>
  <c r="K24" i="32"/>
  <c r="I24" i="32" s="1"/>
  <c r="K22" i="32"/>
  <c r="I22" i="32" s="1"/>
  <c r="K21" i="32"/>
  <c r="K20" i="32"/>
  <c r="I20" i="32"/>
  <c r="J19" i="32"/>
  <c r="I19" i="32"/>
  <c r="K18" i="32"/>
  <c r="I18" i="32" s="1"/>
  <c r="F18" i="32"/>
  <c r="K17" i="32"/>
  <c r="I17" i="32"/>
  <c r="F17" i="32"/>
  <c r="J14" i="32"/>
  <c r="I14" i="32" s="1"/>
  <c r="H48" i="31"/>
  <c r="G48" i="31"/>
  <c r="D48" i="31"/>
  <c r="K46" i="31"/>
  <c r="I46" i="31" s="1"/>
  <c r="F46" i="31"/>
  <c r="K45" i="31"/>
  <c r="I45" i="31" s="1"/>
  <c r="K43" i="31"/>
  <c r="I43" i="31" s="1"/>
  <c r="F43" i="31"/>
  <c r="J41" i="31"/>
  <c r="K41" i="31" s="1"/>
  <c r="K40" i="31"/>
  <c r="I40" i="31" s="1"/>
  <c r="F40" i="31"/>
  <c r="I39" i="31"/>
  <c r="F39" i="31"/>
  <c r="K38" i="31"/>
  <c r="I38" i="31" s="1"/>
  <c r="F38" i="31"/>
  <c r="K36" i="31"/>
  <c r="I36" i="31" s="1"/>
  <c r="F36" i="31"/>
  <c r="K35" i="31"/>
  <c r="I35" i="31" s="1"/>
  <c r="F35" i="31"/>
  <c r="K34" i="31"/>
  <c r="I34" i="31" s="1"/>
  <c r="J33" i="31"/>
  <c r="K33" i="31" s="1"/>
  <c r="I33" i="31" s="1"/>
  <c r="K32" i="31"/>
  <c r="I32" i="31" s="1"/>
  <c r="K31" i="31"/>
  <c r="I31" i="31" s="1"/>
  <c r="K30" i="31"/>
  <c r="I30" i="31" s="1"/>
  <c r="K29" i="31"/>
  <c r="I29" i="31" s="1"/>
  <c r="F29" i="31"/>
  <c r="K28" i="31"/>
  <c r="I28" i="31"/>
  <c r="K27" i="31"/>
  <c r="I27" i="31" s="1"/>
  <c r="J26" i="31"/>
  <c r="I26" i="31" s="1"/>
  <c r="J25" i="31"/>
  <c r="I25" i="31" s="1"/>
  <c r="E25" i="31"/>
  <c r="E48" i="31" s="1"/>
  <c r="K22" i="31"/>
  <c r="I22" i="31" s="1"/>
  <c r="K20" i="31"/>
  <c r="I20" i="31" s="1"/>
  <c r="J19" i="31"/>
  <c r="I19" i="31" s="1"/>
  <c r="K18" i="31"/>
  <c r="I18" i="31" s="1"/>
  <c r="F18" i="31"/>
  <c r="K17" i="31"/>
  <c r="F17" i="31"/>
  <c r="J14" i="31"/>
  <c r="I14" i="31" s="1"/>
  <c r="H48" i="30"/>
  <c r="G48" i="30"/>
  <c r="D48" i="30"/>
  <c r="K46" i="30"/>
  <c r="I46" i="30" s="1"/>
  <c r="F46" i="30"/>
  <c r="K45" i="30"/>
  <c r="I45" i="30" s="1"/>
  <c r="K43" i="30"/>
  <c r="I43" i="30" s="1"/>
  <c r="F43" i="30"/>
  <c r="K41" i="30"/>
  <c r="J41" i="30"/>
  <c r="K40" i="30"/>
  <c r="I40" i="30" s="1"/>
  <c r="F40" i="30"/>
  <c r="K39" i="30"/>
  <c r="I39" i="30" s="1"/>
  <c r="F39" i="30"/>
  <c r="K38" i="30"/>
  <c r="I38" i="30" s="1"/>
  <c r="F38" i="30"/>
  <c r="K36" i="30"/>
  <c r="I36" i="30" s="1"/>
  <c r="F36" i="30"/>
  <c r="K35" i="30"/>
  <c r="I35" i="30" s="1"/>
  <c r="F35" i="30"/>
  <c r="K33" i="30"/>
  <c r="J33" i="30"/>
  <c r="K32" i="30"/>
  <c r="I32" i="30" s="1"/>
  <c r="K31" i="30"/>
  <c r="I31" i="30" s="1"/>
  <c r="K30" i="30"/>
  <c r="I30" i="30" s="1"/>
  <c r="K29" i="30"/>
  <c r="I29" i="30" s="1"/>
  <c r="F29" i="30"/>
  <c r="K28" i="30"/>
  <c r="I28" i="30" s="1"/>
  <c r="K27" i="30"/>
  <c r="I27" i="30" s="1"/>
  <c r="J26" i="30"/>
  <c r="I26" i="30"/>
  <c r="J25" i="30"/>
  <c r="I25" i="30" s="1"/>
  <c r="E25" i="30"/>
  <c r="E48" i="30" s="1"/>
  <c r="K22" i="30"/>
  <c r="I22" i="30" s="1"/>
  <c r="I20" i="30"/>
  <c r="J19" i="30"/>
  <c r="I19" i="30" s="1"/>
  <c r="K18" i="30"/>
  <c r="I18" i="30" s="1"/>
  <c r="F18" i="30"/>
  <c r="K17" i="30"/>
  <c r="I17" i="30" s="1"/>
  <c r="F17" i="30"/>
  <c r="J14" i="30"/>
  <c r="I14" i="30" s="1"/>
  <c r="H48" i="29"/>
  <c r="G48" i="29"/>
  <c r="D48" i="29"/>
  <c r="K46" i="29"/>
  <c r="I46" i="29" s="1"/>
  <c r="F46" i="29"/>
  <c r="K45" i="29"/>
  <c r="I45" i="29" s="1"/>
  <c r="K43" i="29"/>
  <c r="I43" i="29" s="1"/>
  <c r="F43" i="29"/>
  <c r="K42" i="29"/>
  <c r="I42" i="29" s="1"/>
  <c r="F42" i="29"/>
  <c r="J41" i="29"/>
  <c r="K41" i="29" s="1"/>
  <c r="K40" i="29"/>
  <c r="I40" i="29"/>
  <c r="F40" i="29"/>
  <c r="K39" i="29"/>
  <c r="I39" i="29"/>
  <c r="F39" i="29"/>
  <c r="K38" i="29"/>
  <c r="I38" i="29"/>
  <c r="F38" i="29"/>
  <c r="K36" i="29"/>
  <c r="I36" i="29"/>
  <c r="F36" i="29"/>
  <c r="K35" i="29"/>
  <c r="I35" i="29"/>
  <c r="F35" i="29"/>
  <c r="J33" i="29"/>
  <c r="K33" i="29" s="1"/>
  <c r="K32" i="29"/>
  <c r="I32" i="29"/>
  <c r="K31" i="29"/>
  <c r="I31" i="29" s="1"/>
  <c r="K30" i="29"/>
  <c r="I30" i="29" s="1"/>
  <c r="K29" i="29"/>
  <c r="I29" i="29" s="1"/>
  <c r="F29" i="29"/>
  <c r="K28" i="29"/>
  <c r="I28" i="29" s="1"/>
  <c r="K27" i="29"/>
  <c r="I27" i="29" s="1"/>
  <c r="J26" i="29"/>
  <c r="I26" i="29" s="1"/>
  <c r="J25" i="29"/>
  <c r="I25" i="29"/>
  <c r="E25" i="29"/>
  <c r="E48" i="29" s="1"/>
  <c r="K23" i="29"/>
  <c r="I23" i="29"/>
  <c r="K20" i="29"/>
  <c r="I20" i="29" s="1"/>
  <c r="J19" i="29"/>
  <c r="I19" i="29" s="1"/>
  <c r="K18" i="29"/>
  <c r="I18" i="29"/>
  <c r="F18" i="29"/>
  <c r="K17" i="29"/>
  <c r="I17" i="29" s="1"/>
  <c r="F17" i="29"/>
  <c r="F48" i="29" s="1"/>
  <c r="J14" i="29"/>
  <c r="I14" i="29"/>
  <c r="H48" i="28"/>
  <c r="G48" i="28"/>
  <c r="D48" i="28"/>
  <c r="K46" i="28"/>
  <c r="I46" i="28"/>
  <c r="F46" i="28"/>
  <c r="K45" i="28"/>
  <c r="I45" i="28" s="1"/>
  <c r="K43" i="28"/>
  <c r="I43" i="28" s="1"/>
  <c r="F43" i="28"/>
  <c r="J41" i="28"/>
  <c r="K41" i="28" s="1"/>
  <c r="I41" i="28" s="1"/>
  <c r="K40" i="28"/>
  <c r="I40" i="28" s="1"/>
  <c r="F40" i="28"/>
  <c r="K39" i="28"/>
  <c r="I39" i="28" s="1"/>
  <c r="F39" i="28"/>
  <c r="K38" i="28"/>
  <c r="I38" i="28" s="1"/>
  <c r="F38" i="28"/>
  <c r="K36" i="28"/>
  <c r="I36" i="28" s="1"/>
  <c r="F36" i="28"/>
  <c r="K35" i="28"/>
  <c r="I35" i="28"/>
  <c r="F35" i="28"/>
  <c r="K34" i="28"/>
  <c r="I34" i="28" s="1"/>
  <c r="J33" i="28"/>
  <c r="K33" i="28" s="1"/>
  <c r="I33" i="28" s="1"/>
  <c r="K32" i="28"/>
  <c r="I32" i="28" s="1"/>
  <c r="K31" i="28"/>
  <c r="I31" i="28" s="1"/>
  <c r="K30" i="28"/>
  <c r="I30" i="28"/>
  <c r="K29" i="28"/>
  <c r="I29" i="28" s="1"/>
  <c r="F29" i="28"/>
  <c r="K28" i="28"/>
  <c r="I28" i="28" s="1"/>
  <c r="K27" i="28"/>
  <c r="I27" i="28" s="1"/>
  <c r="J26" i="28"/>
  <c r="I26" i="28" s="1"/>
  <c r="J25" i="28"/>
  <c r="I25" i="28" s="1"/>
  <c r="E25" i="28"/>
  <c r="E48" i="28" s="1"/>
  <c r="K24" i="28"/>
  <c r="I24" i="28" s="1"/>
  <c r="K22" i="28"/>
  <c r="I22" i="28" s="1"/>
  <c r="K20" i="28"/>
  <c r="I20" i="28"/>
  <c r="K18" i="28"/>
  <c r="I18" i="28" s="1"/>
  <c r="F18" i="28"/>
  <c r="K17" i="28"/>
  <c r="F17" i="28"/>
  <c r="J14" i="28"/>
  <c r="I14" i="28" s="1"/>
  <c r="H48" i="27"/>
  <c r="G48" i="27"/>
  <c r="D48" i="27"/>
  <c r="K46" i="27"/>
  <c r="I46" i="27" s="1"/>
  <c r="F46" i="27"/>
  <c r="K45" i="27"/>
  <c r="I45" i="27" s="1"/>
  <c r="K43" i="27"/>
  <c r="I43" i="27"/>
  <c r="F43" i="27"/>
  <c r="K42" i="27"/>
  <c r="I42" i="27"/>
  <c r="F42" i="27"/>
  <c r="J41" i="27"/>
  <c r="K40" i="27"/>
  <c r="I40" i="27" s="1"/>
  <c r="F40" i="27"/>
  <c r="K39" i="27"/>
  <c r="I39" i="27" s="1"/>
  <c r="F39" i="27"/>
  <c r="K38" i="27"/>
  <c r="I38" i="27" s="1"/>
  <c r="F38" i="27"/>
  <c r="K36" i="27"/>
  <c r="I36" i="27" s="1"/>
  <c r="F36" i="27"/>
  <c r="K35" i="27"/>
  <c r="I35" i="27" s="1"/>
  <c r="F35" i="27"/>
  <c r="K34" i="27"/>
  <c r="I34" i="27" s="1"/>
  <c r="J33" i="27"/>
  <c r="K33" i="27" s="1"/>
  <c r="I33" i="27" s="1"/>
  <c r="K32" i="27"/>
  <c r="I32" i="27" s="1"/>
  <c r="K31" i="27"/>
  <c r="I31" i="27" s="1"/>
  <c r="K30" i="27"/>
  <c r="I30" i="27" s="1"/>
  <c r="K29" i="27"/>
  <c r="I29" i="27"/>
  <c r="F29" i="27"/>
  <c r="K28" i="27"/>
  <c r="I28" i="27"/>
  <c r="K27" i="27"/>
  <c r="I27" i="27" s="1"/>
  <c r="J26" i="27"/>
  <c r="I26" i="27"/>
  <c r="J25" i="27"/>
  <c r="I25" i="27"/>
  <c r="E25" i="27"/>
  <c r="E48" i="27" s="1"/>
  <c r="K24" i="27"/>
  <c r="I24" i="27"/>
  <c r="K22" i="27"/>
  <c r="I22" i="27" s="1"/>
  <c r="K20" i="27"/>
  <c r="I20" i="27"/>
  <c r="K18" i="27"/>
  <c r="I18" i="27" s="1"/>
  <c r="F18" i="27"/>
  <c r="K17" i="27"/>
  <c r="I17" i="27" s="1"/>
  <c r="F17" i="27"/>
  <c r="J14" i="27"/>
  <c r="J48" i="27" s="1"/>
  <c r="H48" i="26"/>
  <c r="G48" i="26"/>
  <c r="D48" i="26"/>
  <c r="K46" i="26"/>
  <c r="I46" i="26"/>
  <c r="F46" i="26"/>
  <c r="K45" i="26"/>
  <c r="I45" i="26" s="1"/>
  <c r="K44" i="26"/>
  <c r="I44" i="26" s="1"/>
  <c r="F44" i="26"/>
  <c r="K43" i="26"/>
  <c r="I43" i="26"/>
  <c r="F43" i="26"/>
  <c r="K42" i="26"/>
  <c r="I42" i="26" s="1"/>
  <c r="F42" i="26"/>
  <c r="J41" i="26"/>
  <c r="K40" i="26"/>
  <c r="I40" i="26" s="1"/>
  <c r="F40" i="26"/>
  <c r="K39" i="26"/>
  <c r="I39" i="26"/>
  <c r="F39" i="26"/>
  <c r="K38" i="26"/>
  <c r="I38" i="26" s="1"/>
  <c r="F38" i="26"/>
  <c r="K36" i="26"/>
  <c r="I36" i="26"/>
  <c r="F36" i="26"/>
  <c r="K35" i="26"/>
  <c r="I35" i="26" s="1"/>
  <c r="F35" i="26"/>
  <c r="J33" i="26"/>
  <c r="K32" i="26"/>
  <c r="I32" i="26" s="1"/>
  <c r="K31" i="26"/>
  <c r="I31" i="26" s="1"/>
  <c r="K30" i="26"/>
  <c r="I30" i="26" s="1"/>
  <c r="K29" i="26"/>
  <c r="I29" i="26" s="1"/>
  <c r="F29" i="26"/>
  <c r="K28" i="26"/>
  <c r="I28" i="26"/>
  <c r="K27" i="26"/>
  <c r="I27" i="26"/>
  <c r="J26" i="26"/>
  <c r="I26" i="26" s="1"/>
  <c r="J25" i="26"/>
  <c r="I25" i="26"/>
  <c r="E25" i="26"/>
  <c r="E48" i="26" s="1"/>
  <c r="K24" i="26"/>
  <c r="I24" i="26" s="1"/>
  <c r="K22" i="26"/>
  <c r="I22" i="26" s="1"/>
  <c r="K20" i="26"/>
  <c r="I20" i="26" s="1"/>
  <c r="K18" i="26"/>
  <c r="I18" i="26" s="1"/>
  <c r="F18" i="26"/>
  <c r="K17" i="26"/>
  <c r="I17" i="26"/>
  <c r="F17" i="26"/>
  <c r="J14" i="26"/>
  <c r="J48" i="26" s="1"/>
  <c r="H48" i="25"/>
  <c r="G48" i="25"/>
  <c r="E48" i="25"/>
  <c r="D48" i="25"/>
  <c r="K46" i="25"/>
  <c r="I46" i="25" s="1"/>
  <c r="F46" i="25"/>
  <c r="K45" i="25"/>
  <c r="I45" i="25"/>
  <c r="K43" i="25"/>
  <c r="I43" i="25" s="1"/>
  <c r="F43" i="25"/>
  <c r="K42" i="25"/>
  <c r="I42" i="25"/>
  <c r="F42" i="25"/>
  <c r="J41" i="25"/>
  <c r="K41" i="25" s="1"/>
  <c r="K40" i="25"/>
  <c r="I40" i="25"/>
  <c r="F40" i="25"/>
  <c r="K39" i="25"/>
  <c r="I39" i="25"/>
  <c r="F39" i="25"/>
  <c r="K38" i="25"/>
  <c r="I38" i="25"/>
  <c r="F38" i="25"/>
  <c r="K36" i="25"/>
  <c r="I36" i="25"/>
  <c r="F36" i="25"/>
  <c r="K35" i="25"/>
  <c r="I35" i="25"/>
  <c r="F35" i="25"/>
  <c r="J33" i="25"/>
  <c r="K33" i="25" s="1"/>
  <c r="K32" i="25"/>
  <c r="I32" i="25"/>
  <c r="K31" i="25"/>
  <c r="I31" i="25" s="1"/>
  <c r="K30" i="25"/>
  <c r="I30" i="25" s="1"/>
  <c r="K29" i="25"/>
  <c r="I29" i="25"/>
  <c r="F29" i="25"/>
  <c r="K28" i="25"/>
  <c r="I28" i="25" s="1"/>
  <c r="K27" i="25"/>
  <c r="I27" i="25" s="1"/>
  <c r="J26" i="25"/>
  <c r="I26" i="25"/>
  <c r="J25" i="25"/>
  <c r="I25" i="25" s="1"/>
  <c r="E25" i="25"/>
  <c r="K24" i="25"/>
  <c r="I24" i="25"/>
  <c r="K22" i="25"/>
  <c r="I22" i="25" s="1"/>
  <c r="K20" i="25"/>
  <c r="I20" i="25" s="1"/>
  <c r="J19" i="25"/>
  <c r="I19" i="25"/>
  <c r="K18" i="25"/>
  <c r="I18" i="25" s="1"/>
  <c r="F18" i="25"/>
  <c r="K17" i="25"/>
  <c r="I17" i="25"/>
  <c r="F17" i="25"/>
  <c r="J14" i="25"/>
  <c r="H48" i="24"/>
  <c r="G48" i="24"/>
  <c r="D48" i="24"/>
  <c r="K46" i="24"/>
  <c r="I46" i="24" s="1"/>
  <c r="F46" i="24"/>
  <c r="K45" i="24"/>
  <c r="I45" i="24"/>
  <c r="K43" i="24"/>
  <c r="I43" i="24" s="1"/>
  <c r="F43" i="24"/>
  <c r="J41" i="24"/>
  <c r="K41" i="24" s="1"/>
  <c r="I41" i="24" s="1"/>
  <c r="K40" i="24"/>
  <c r="I40" i="24" s="1"/>
  <c r="F40" i="24"/>
  <c r="K39" i="24"/>
  <c r="I39" i="24" s="1"/>
  <c r="F39" i="24"/>
  <c r="K38" i="24"/>
  <c r="I38" i="24" s="1"/>
  <c r="F38" i="24"/>
  <c r="K36" i="24"/>
  <c r="I36" i="24" s="1"/>
  <c r="F36" i="24"/>
  <c r="K35" i="24"/>
  <c r="I35" i="24" s="1"/>
  <c r="F35" i="24"/>
  <c r="J33" i="24"/>
  <c r="K33" i="24" s="1"/>
  <c r="I33" i="24" s="1"/>
  <c r="K32" i="24"/>
  <c r="I32" i="24" s="1"/>
  <c r="K31" i="24"/>
  <c r="I31" i="24" s="1"/>
  <c r="K30" i="24"/>
  <c r="I30" i="24"/>
  <c r="K29" i="24"/>
  <c r="I29" i="24" s="1"/>
  <c r="F29" i="24"/>
  <c r="K28" i="24"/>
  <c r="I28" i="24" s="1"/>
  <c r="K27" i="24"/>
  <c r="I27" i="24" s="1"/>
  <c r="J26" i="24"/>
  <c r="I26" i="24" s="1"/>
  <c r="J25" i="24"/>
  <c r="I25" i="24" s="1"/>
  <c r="E25" i="24"/>
  <c r="E48" i="24" s="1"/>
  <c r="K24" i="24"/>
  <c r="I24" i="24" s="1"/>
  <c r="K22" i="24"/>
  <c r="I22" i="24" s="1"/>
  <c r="K20" i="24"/>
  <c r="I20" i="24" s="1"/>
  <c r="K18" i="24"/>
  <c r="I18" i="24" s="1"/>
  <c r="F18" i="24"/>
  <c r="K17" i="24"/>
  <c r="I17" i="24" s="1"/>
  <c r="F17" i="24"/>
  <c r="J14" i="24"/>
  <c r="I14" i="24" s="1"/>
  <c r="H48" i="23"/>
  <c r="G48" i="23"/>
  <c r="D48" i="23"/>
  <c r="K46" i="23"/>
  <c r="I46" i="23" s="1"/>
  <c r="F46" i="23"/>
  <c r="I45" i="23"/>
  <c r="K43" i="23"/>
  <c r="I43" i="23" s="1"/>
  <c r="F43" i="23"/>
  <c r="K42" i="23"/>
  <c r="I42" i="23" s="1"/>
  <c r="F42" i="23"/>
  <c r="J41" i="23"/>
  <c r="I40" i="23"/>
  <c r="F40" i="23"/>
  <c r="K39" i="23"/>
  <c r="I39" i="23" s="1"/>
  <c r="F39" i="23"/>
  <c r="K38" i="23"/>
  <c r="I38" i="23" s="1"/>
  <c r="F38" i="23"/>
  <c r="K36" i="23"/>
  <c r="I36" i="23" s="1"/>
  <c r="F36" i="23"/>
  <c r="K35" i="23"/>
  <c r="I35" i="23" s="1"/>
  <c r="F35" i="23"/>
  <c r="J33" i="23"/>
  <c r="K32" i="23"/>
  <c r="I32" i="23" s="1"/>
  <c r="K31" i="23"/>
  <c r="I31" i="23" s="1"/>
  <c r="K30" i="23"/>
  <c r="I30" i="23" s="1"/>
  <c r="K29" i="23"/>
  <c r="I29" i="23" s="1"/>
  <c r="F29" i="23"/>
  <c r="I28" i="23"/>
  <c r="K27" i="23"/>
  <c r="I27" i="23" s="1"/>
  <c r="J26" i="23"/>
  <c r="I26" i="23" s="1"/>
  <c r="J25" i="23"/>
  <c r="I25" i="23" s="1"/>
  <c r="E25" i="23"/>
  <c r="E48" i="23" s="1"/>
  <c r="K24" i="23"/>
  <c r="I24" i="23" s="1"/>
  <c r="K22" i="23"/>
  <c r="I22" i="23" s="1"/>
  <c r="I20" i="23"/>
  <c r="K18" i="23"/>
  <c r="I18" i="23" s="1"/>
  <c r="F18" i="23"/>
  <c r="K17" i="23"/>
  <c r="I17" i="23" s="1"/>
  <c r="F17" i="23"/>
  <c r="J14" i="23"/>
  <c r="I14" i="23" s="1"/>
  <c r="H48" i="22"/>
  <c r="G48" i="22"/>
  <c r="D48" i="22"/>
  <c r="K46" i="22"/>
  <c r="I46" i="22" s="1"/>
  <c r="F46" i="22"/>
  <c r="K45" i="22"/>
  <c r="I45" i="22" s="1"/>
  <c r="K43" i="22"/>
  <c r="I43" i="22" s="1"/>
  <c r="F43" i="22"/>
  <c r="K42" i="22"/>
  <c r="I42" i="22" s="1"/>
  <c r="F42" i="22"/>
  <c r="K41" i="22"/>
  <c r="J41" i="22"/>
  <c r="F41" i="22"/>
  <c r="K40" i="22"/>
  <c r="I40" i="22" s="1"/>
  <c r="F40" i="22"/>
  <c r="K39" i="22"/>
  <c r="I39" i="22" s="1"/>
  <c r="F39" i="22"/>
  <c r="K38" i="22"/>
  <c r="I38" i="22" s="1"/>
  <c r="F38" i="22"/>
  <c r="K36" i="22"/>
  <c r="I36" i="22" s="1"/>
  <c r="F36" i="22"/>
  <c r="K35" i="22"/>
  <c r="I35" i="22"/>
  <c r="F35" i="22"/>
  <c r="K34" i="22"/>
  <c r="I34" i="22" s="1"/>
  <c r="J33" i="22"/>
  <c r="K32" i="22"/>
  <c r="I32" i="22" s="1"/>
  <c r="K31" i="22"/>
  <c r="I31" i="22" s="1"/>
  <c r="K30" i="22"/>
  <c r="I30" i="22"/>
  <c r="K29" i="22"/>
  <c r="I29" i="22" s="1"/>
  <c r="F29" i="22"/>
  <c r="K28" i="22"/>
  <c r="I28" i="22" s="1"/>
  <c r="K27" i="22"/>
  <c r="I27" i="22" s="1"/>
  <c r="J26" i="22"/>
  <c r="I26" i="22" s="1"/>
  <c r="J25" i="22"/>
  <c r="I25" i="22" s="1"/>
  <c r="E25" i="22"/>
  <c r="E48" i="22" s="1"/>
  <c r="K24" i="22"/>
  <c r="I24" i="22" s="1"/>
  <c r="K23" i="22"/>
  <c r="I23" i="22" s="1"/>
  <c r="K20" i="22"/>
  <c r="I20" i="22"/>
  <c r="K17" i="22"/>
  <c r="F17" i="22"/>
  <c r="J14" i="22"/>
  <c r="L48" i="21"/>
  <c r="H48" i="21"/>
  <c r="G48" i="21"/>
  <c r="D48" i="21"/>
  <c r="K47" i="21"/>
  <c r="I47" i="21" s="1"/>
  <c r="F47" i="21"/>
  <c r="K46" i="21"/>
  <c r="I46" i="21" s="1"/>
  <c r="F46" i="21"/>
  <c r="I45" i="21"/>
  <c r="F45" i="21"/>
  <c r="K44" i="21"/>
  <c r="I44" i="21" s="1"/>
  <c r="F44" i="21"/>
  <c r="K43" i="21"/>
  <c r="I43" i="21" s="1"/>
  <c r="F43" i="21"/>
  <c r="K42" i="21"/>
  <c r="F42" i="21"/>
  <c r="K41" i="21"/>
  <c r="I41" i="21" s="1"/>
  <c r="E41" i="21"/>
  <c r="F40" i="21"/>
  <c r="F39" i="21"/>
  <c r="F38" i="21"/>
  <c r="K37" i="21"/>
  <c r="F37" i="21"/>
  <c r="K36" i="21"/>
  <c r="F36" i="21"/>
  <c r="K35" i="21"/>
  <c r="F35" i="21"/>
  <c r="K34" i="21"/>
  <c r="F34" i="21"/>
  <c r="K33" i="21"/>
  <c r="E33" i="21"/>
  <c r="I32" i="21"/>
  <c r="F32" i="21"/>
  <c r="I31" i="21"/>
  <c r="F31" i="21"/>
  <c r="I30" i="21"/>
  <c r="F30" i="21"/>
  <c r="I29" i="21"/>
  <c r="F29" i="21"/>
  <c r="I28" i="21"/>
  <c r="I27" i="21"/>
  <c r="F27" i="21"/>
  <c r="I26" i="21"/>
  <c r="I25" i="21"/>
  <c r="K24" i="21"/>
  <c r="F24" i="21"/>
  <c r="K23" i="21"/>
  <c r="F23" i="21"/>
  <c r="K22" i="21"/>
  <c r="F22" i="21"/>
  <c r="K21" i="21"/>
  <c r="F21" i="21"/>
  <c r="J19" i="21"/>
  <c r="K18" i="21"/>
  <c r="I18" i="21" s="1"/>
  <c r="F18" i="21"/>
  <c r="K17" i="21"/>
  <c r="I17" i="21" s="1"/>
  <c r="F17" i="21"/>
  <c r="I16" i="21"/>
  <c r="F15" i="21"/>
  <c r="I14" i="21"/>
  <c r="F48" i="24" l="1"/>
  <c r="J48" i="25"/>
  <c r="F48" i="25"/>
  <c r="D50" i="25" s="1"/>
  <c r="F48" i="26"/>
  <c r="F48" i="27"/>
  <c r="D50" i="27" s="1"/>
  <c r="I14" i="27"/>
  <c r="F48" i="28"/>
  <c r="K48" i="28"/>
  <c r="J48" i="29"/>
  <c r="D50" i="29"/>
  <c r="F48" i="32"/>
  <c r="D50" i="32" s="1"/>
  <c r="I33" i="34"/>
  <c r="F48" i="30"/>
  <c r="D50" i="30" s="1"/>
  <c r="I33" i="30"/>
  <c r="I41" i="30"/>
  <c r="G51" i="21"/>
  <c r="G55" i="21" s="1"/>
  <c r="H51" i="21"/>
  <c r="H53" i="21" s="1"/>
  <c r="F48" i="23"/>
  <c r="D50" i="23" s="1"/>
  <c r="I33" i="22"/>
  <c r="J48" i="22"/>
  <c r="D51" i="21"/>
  <c r="K33" i="22"/>
  <c r="F48" i="22"/>
  <c r="D50" i="22" s="1"/>
  <c r="K48" i="22"/>
  <c r="I41" i="22"/>
  <c r="K48" i="29"/>
  <c r="I33" i="29"/>
  <c r="I41" i="29"/>
  <c r="D50" i="28"/>
  <c r="I17" i="28"/>
  <c r="I48" i="28" s="1"/>
  <c r="J48" i="28"/>
  <c r="K48" i="27"/>
  <c r="I41" i="27"/>
  <c r="I48" i="27" s="1"/>
  <c r="K41" i="27"/>
  <c r="D50" i="26"/>
  <c r="K33" i="26"/>
  <c r="I33" i="26" s="1"/>
  <c r="K41" i="26"/>
  <c r="I41" i="26" s="1"/>
  <c r="I14" i="26"/>
  <c r="I33" i="25"/>
  <c r="I41" i="25"/>
  <c r="K48" i="25"/>
  <c r="I14" i="25"/>
  <c r="I48" i="24"/>
  <c r="I51" i="24" s="1"/>
  <c r="D50" i="24"/>
  <c r="J48" i="24"/>
  <c r="K48" i="24"/>
  <c r="I14" i="22"/>
  <c r="I17" i="22"/>
  <c r="K33" i="23"/>
  <c r="I33" i="23" s="1"/>
  <c r="K41" i="23"/>
  <c r="I41" i="23" s="1"/>
  <c r="J48" i="23"/>
  <c r="I16" i="37"/>
  <c r="I48" i="30"/>
  <c r="J48" i="30"/>
  <c r="K48" i="30"/>
  <c r="J48" i="34"/>
  <c r="F48" i="34"/>
  <c r="D50" i="34" s="1"/>
  <c r="I14" i="34"/>
  <c r="K41" i="34"/>
  <c r="I41" i="34" s="1"/>
  <c r="I22" i="34"/>
  <c r="J48" i="33"/>
  <c r="K33" i="33"/>
  <c r="I33" i="33" s="1"/>
  <c r="F48" i="33"/>
  <c r="I23" i="33"/>
  <c r="I41" i="33"/>
  <c r="I14" i="33"/>
  <c r="I42" i="33"/>
  <c r="K33" i="32"/>
  <c r="I33" i="32" s="1"/>
  <c r="J48" i="32"/>
  <c r="K48" i="32"/>
  <c r="I21" i="32"/>
  <c r="K48" i="31"/>
  <c r="F48" i="31"/>
  <c r="D50" i="31" s="1"/>
  <c r="J48" i="31"/>
  <c r="I17" i="31"/>
  <c r="I41" i="31"/>
  <c r="I15" i="21"/>
  <c r="I42" i="21"/>
  <c r="I19" i="41"/>
  <c r="I26" i="41"/>
  <c r="I31" i="41"/>
  <c r="I44" i="41"/>
  <c r="I35" i="41"/>
  <c r="I14" i="41"/>
  <c r="I20" i="41"/>
  <c r="I27" i="41"/>
  <c r="I32" i="41"/>
  <c r="I36" i="41"/>
  <c r="I40" i="41"/>
  <c r="I45" i="41"/>
  <c r="I22" i="41"/>
  <c r="I28" i="41"/>
  <c r="I17" i="41"/>
  <c r="I24" i="41"/>
  <c r="I34" i="41"/>
  <c r="I38" i="41"/>
  <c r="I46" i="41"/>
  <c r="I18" i="41"/>
  <c r="I25" i="41"/>
  <c r="I30" i="41"/>
  <c r="I39" i="41"/>
  <c r="I29" i="41"/>
  <c r="I43" i="41"/>
  <c r="E48" i="21"/>
  <c r="I20" i="21"/>
  <c r="I22" i="21"/>
  <c r="I24" i="21"/>
  <c r="I33" i="21"/>
  <c r="I35" i="21"/>
  <c r="I37" i="21"/>
  <c r="I39" i="21"/>
  <c r="F41" i="21"/>
  <c r="K48" i="21"/>
  <c r="F33" i="21"/>
  <c r="I21" i="21"/>
  <c r="I23" i="21"/>
  <c r="I34" i="21"/>
  <c r="I36" i="21"/>
  <c r="I38" i="21"/>
  <c r="I40" i="21"/>
  <c r="J48" i="21"/>
  <c r="I51" i="48"/>
  <c r="D50" i="47"/>
  <c r="K48" i="47"/>
  <c r="D50" i="46"/>
  <c r="K48" i="46"/>
  <c r="K48" i="45"/>
  <c r="D50" i="45"/>
  <c r="I48" i="45"/>
  <c r="D50" i="44"/>
  <c r="D50" i="43"/>
  <c r="K48" i="43"/>
  <c r="D50" i="42"/>
  <c r="K48" i="42"/>
  <c r="I48" i="42"/>
  <c r="I48" i="47"/>
  <c r="K41" i="41"/>
  <c r="J48" i="41"/>
  <c r="K33" i="41"/>
  <c r="F48" i="41"/>
  <c r="E48" i="41"/>
  <c r="I48" i="46"/>
  <c r="I33" i="40"/>
  <c r="E48" i="40"/>
  <c r="J48" i="40"/>
  <c r="F48" i="40"/>
  <c r="E48" i="39"/>
  <c r="J48" i="39"/>
  <c r="F48" i="39"/>
  <c r="J48" i="38"/>
  <c r="E48" i="38"/>
  <c r="K41" i="38"/>
  <c r="I41" i="38" s="1"/>
  <c r="F48" i="38"/>
  <c r="I48" i="44"/>
  <c r="K48" i="44"/>
  <c r="I33" i="37"/>
  <c r="K41" i="37"/>
  <c r="I41" i="37" s="1"/>
  <c r="E48" i="37"/>
  <c r="J48" i="37"/>
  <c r="F48" i="37"/>
  <c r="I48" i="43"/>
  <c r="I33" i="36"/>
  <c r="E48" i="36"/>
  <c r="J48" i="36"/>
  <c r="K41" i="36"/>
  <c r="I41" i="36" s="1"/>
  <c r="F48" i="36"/>
  <c r="J48" i="35"/>
  <c r="K33" i="35"/>
  <c r="I33" i="35" s="1"/>
  <c r="I14" i="35"/>
  <c r="E48" i="35"/>
  <c r="F48" i="35"/>
  <c r="K41" i="35"/>
  <c r="I41" i="35" s="1"/>
  <c r="I51" i="27" l="1"/>
  <c r="I51" i="28"/>
  <c r="I48" i="29"/>
  <c r="I51" i="29" s="1"/>
  <c r="I48" i="31"/>
  <c r="I51" i="31" s="1"/>
  <c r="E51" i="21"/>
  <c r="E55" i="21" s="1"/>
  <c r="I48" i="34"/>
  <c r="G53" i="21"/>
  <c r="F51" i="21"/>
  <c r="J51" i="21"/>
  <c r="J55" i="21" s="1"/>
  <c r="H55" i="21"/>
  <c r="I48" i="23"/>
  <c r="D50" i="33"/>
  <c r="D55" i="21"/>
  <c r="D53" i="21"/>
  <c r="K48" i="26"/>
  <c r="I48" i="26"/>
  <c r="I51" i="26" s="1"/>
  <c r="I48" i="25"/>
  <c r="I51" i="25" s="1"/>
  <c r="I48" i="22"/>
  <c r="I51" i="22" s="1"/>
  <c r="K48" i="23"/>
  <c r="I51" i="30"/>
  <c r="K48" i="34"/>
  <c r="K48" i="33"/>
  <c r="I48" i="33"/>
  <c r="I48" i="32"/>
  <c r="I51" i="32" s="1"/>
  <c r="F48" i="21"/>
  <c r="I41" i="41"/>
  <c r="I33" i="41"/>
  <c r="I48" i="21"/>
  <c r="I51" i="47"/>
  <c r="I51" i="46"/>
  <c r="I51" i="45"/>
  <c r="I51" i="43"/>
  <c r="I51" i="42"/>
  <c r="D50" i="41"/>
  <c r="K48" i="41"/>
  <c r="D50" i="40"/>
  <c r="I48" i="40"/>
  <c r="K48" i="40"/>
  <c r="D50" i="39"/>
  <c r="I48" i="39"/>
  <c r="K48" i="39"/>
  <c r="D50" i="38"/>
  <c r="K48" i="38"/>
  <c r="I48" i="38"/>
  <c r="I51" i="44"/>
  <c r="D50" i="37"/>
  <c r="K48" i="37"/>
  <c r="I48" i="37"/>
  <c r="D50" i="36"/>
  <c r="I48" i="36"/>
  <c r="K48" i="36"/>
  <c r="D50" i="35"/>
  <c r="I48" i="35"/>
  <c r="K48" i="35"/>
  <c r="E53" i="21" l="1"/>
  <c r="I51" i="34"/>
  <c r="J53" i="21"/>
  <c r="I51" i="23"/>
  <c r="K51" i="21"/>
  <c r="K53" i="21" s="1"/>
  <c r="I51" i="33"/>
  <c r="I51" i="21"/>
  <c r="I53" i="21" s="1"/>
  <c r="F55" i="21"/>
  <c r="F53" i="21"/>
  <c r="I48" i="41"/>
  <c r="I51" i="40"/>
  <c r="I51" i="39"/>
  <c r="I51" i="38"/>
  <c r="I51" i="37"/>
  <c r="I51" i="36"/>
  <c r="I51" i="35"/>
  <c r="K55" i="21" l="1"/>
  <c r="I55" i="21"/>
  <c r="I51" i="41"/>
</calcChain>
</file>

<file path=xl/sharedStrings.xml><?xml version="1.0" encoding="utf-8"?>
<sst xmlns="http://schemas.openxmlformats.org/spreadsheetml/2006/main" count="9124" uniqueCount="225">
  <si>
    <t>министерство финансов Амурской области</t>
  </si>
  <si>
    <t>(наименование органа, исполняющего бюджет)</t>
  </si>
  <si>
    <t xml:space="preserve"> на 01.01.2025 г.</t>
  </si>
  <si>
    <t>Дата печати 06.02.2025 (14:52:07)</t>
  </si>
  <si>
    <t>Бюджет: Областной бюджет Амурской области</t>
  </si>
  <si>
    <t>Тип бланка расходов: Смета, ПНО</t>
  </si>
  <si>
    <t>Территория бюджетополучателя (кроме): Амурская область</t>
  </si>
  <si>
    <t>КВР: 530</t>
  </si>
  <si>
    <t>руб.</t>
  </si>
  <si>
    <t>КФСР</t>
  </si>
  <si>
    <t>КЦСР</t>
  </si>
  <si>
    <t>Наименование КЦСР</t>
  </si>
  <si>
    <t>Лимиты 2024 год</t>
  </si>
  <si>
    <t>Лимиты Фед 2024 год</t>
  </si>
  <si>
    <t>Лимиты Рег 2024 год</t>
  </si>
  <si>
    <t>Расход по ЛС</t>
  </si>
  <si>
    <t>Территория (БП)</t>
  </si>
  <si>
    <t>01.05</t>
  </si>
  <si>
    <t>10.3.05.51200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</si>
  <si>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</si>
  <si>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Архаринский муниципальный округ</t>
  </si>
  <si>
    <t>Белогорский муниципальный округ</t>
  </si>
  <si>
    <t>Благовещенский муниципальный округ</t>
  </si>
  <si>
    <t>Бурейский муниципальный округ</t>
  </si>
  <si>
    <t>ЗАТО Циолковский</t>
  </si>
  <si>
    <t>Завитинский муниципальный округ</t>
  </si>
  <si>
    <t>Зейский муниципальный округ</t>
  </si>
  <si>
    <t>Ивановский муниципальный округ</t>
  </si>
  <si>
    <t>Константиновский район</t>
  </si>
  <si>
    <t>Магдагачинский район</t>
  </si>
  <si>
    <t>Мазановский район</t>
  </si>
  <si>
    <t>Михайловский район</t>
  </si>
  <si>
    <t>Октябрьский район</t>
  </si>
  <si>
    <t>Ромненский муниципальный округ</t>
  </si>
  <si>
    <t>Свободненский район</t>
  </si>
  <si>
    <t>Селемджинский район</t>
  </si>
  <si>
    <t>Серышевский муниципальный округ</t>
  </si>
  <si>
    <t>Сковородинский муниципальный округ</t>
  </si>
  <si>
    <t>Тамбовский муниципальный округ</t>
  </si>
  <si>
    <t>Тындинский муниципальный округ</t>
  </si>
  <si>
    <t>Шимановский муниципальный округ</t>
  </si>
  <si>
    <t>г.Белогорск</t>
  </si>
  <si>
    <t>г.Благовещенск</t>
  </si>
  <si>
    <t>г.Зея</t>
  </si>
  <si>
    <t>г.Райчихинск</t>
  </si>
  <si>
    <t>г.Свободный</t>
  </si>
  <si>
    <t>г.Тында</t>
  </si>
  <si>
    <t>г.Шимановск</t>
  </si>
  <si>
    <t>п.г.т. Прогресс</t>
  </si>
  <si>
    <t>01.07</t>
  </si>
  <si>
    <t>10.3.03.80600</t>
  </si>
  <si>
    <t>Финансирование расходов, связанных с материально-техническим обеспечением проведения выборов в представительный орган вновь образованных муниципальных образований</t>
  </si>
  <si>
    <t>01.13</t>
  </si>
  <si>
    <t>10.3.01.59300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</si>
  <si>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</si>
  <si>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Златоустовский с/с</t>
  </si>
  <si>
    <t>Исинский с/с</t>
  </si>
  <si>
    <t>Коболдинский сельсовет</t>
  </si>
  <si>
    <t>Норский с/с</t>
  </si>
  <si>
    <t>Тыгдинский с/с</t>
  </si>
  <si>
    <t>п.г.т. Сиваки</t>
  </si>
  <si>
    <t>п.г.т. Токур</t>
  </si>
  <si>
    <t>п.г.т. Ушумун</t>
  </si>
  <si>
    <t>п.г.т. Экимчан</t>
  </si>
  <si>
    <t>10.3.05.88430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</si>
  <si>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</si>
  <si>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Амурская область</t>
  </si>
  <si>
    <t>15.3.03.87340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</si>
  <si>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</si>
  <si>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02.03</t>
  </si>
  <si>
    <t>88.8.00.51180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</si>
  <si>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</si>
  <si>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Борисоглебский с/с</t>
  </si>
  <si>
    <t>Варваровский с/с</t>
  </si>
  <si>
    <t>Верхнеполтавский с/с</t>
  </si>
  <si>
    <t>Верхнеуртуйский с/с</t>
  </si>
  <si>
    <t>Воскресеновский с/с</t>
  </si>
  <si>
    <t>Восточный с/с Октябрьского района</t>
  </si>
  <si>
    <t>Гонжинский с/с</t>
  </si>
  <si>
    <t>Гудачинский с/с</t>
  </si>
  <si>
    <t>Дактуйский с/с</t>
  </si>
  <si>
    <t>Димский с/с</t>
  </si>
  <si>
    <t>Дмитриевский с/с Свободненского района</t>
  </si>
  <si>
    <t>Дубовской с/с</t>
  </si>
  <si>
    <t>Желтояровский с/с</t>
  </si>
  <si>
    <t>Загорно-Селитьбинский с/с</t>
  </si>
  <si>
    <t>Зеленоборский с/с</t>
  </si>
  <si>
    <t>Зеньковский с/с</t>
  </si>
  <si>
    <t>Ильиновский с/с</t>
  </si>
  <si>
    <t>Калининский с/с</t>
  </si>
  <si>
    <t>Климоуцевский с/с</t>
  </si>
  <si>
    <t>Ключевской с/с</t>
  </si>
  <si>
    <t>Коврижский с/с</t>
  </si>
  <si>
    <t>Константиновский с/с</t>
  </si>
  <si>
    <t>Королинский с/с</t>
  </si>
  <si>
    <t>Коршуновский с/с</t>
  </si>
  <si>
    <t>Костюковский с/с</t>
  </si>
  <si>
    <t>Краснояровский с/с</t>
  </si>
  <si>
    <t>Крестовоздвиженский c/c</t>
  </si>
  <si>
    <t>Кузнецовский с/с</t>
  </si>
  <si>
    <t>Курганский с/с</t>
  </si>
  <si>
    <t>Мазановский с/с</t>
  </si>
  <si>
    <t>Майский с/с</t>
  </si>
  <si>
    <t>Максимовский с/с</t>
  </si>
  <si>
    <t>Малосазанский с/с</t>
  </si>
  <si>
    <t>Молчановский с/с</t>
  </si>
  <si>
    <t>Москвитинский с/с</t>
  </si>
  <si>
    <t>Мухинский с/с Октябрьского района</t>
  </si>
  <si>
    <t>Нижнебузулинский с/с</t>
  </si>
  <si>
    <t>Нижнеполтавский с/с</t>
  </si>
  <si>
    <t>Николо-Александровский с/с</t>
  </si>
  <si>
    <t>Новгородский с/с</t>
  </si>
  <si>
    <t>Новоивановский с/с Свободненского района</t>
  </si>
  <si>
    <t>Новомихайлоский с/с</t>
  </si>
  <si>
    <t>Новопетровский с/с Константиновского района</t>
  </si>
  <si>
    <t>Новороссийский с/с</t>
  </si>
  <si>
    <t>Новотроицкий с/c Константиновского района</t>
  </si>
  <si>
    <t>Новочесноковский с/с</t>
  </si>
  <si>
    <t>Огоджинский сельсовет</t>
  </si>
  <si>
    <t>Панинский с/с</t>
  </si>
  <si>
    <t>Песчаноозерский с/с</t>
  </si>
  <si>
    <t>Петропавловский с/с Свободненского района</t>
  </si>
  <si>
    <t>Поярковский с/с</t>
  </si>
  <si>
    <t>Практичанский с/с</t>
  </si>
  <si>
    <t>Путятинский с/с</t>
  </si>
  <si>
    <t>Романовский с/с</t>
  </si>
  <si>
    <t>С/с Белояровский Мазановского района</t>
  </si>
  <si>
    <t>С/с Дмитриевский Мазановского района</t>
  </si>
  <si>
    <t>С/с Михайловский Михайловского района</t>
  </si>
  <si>
    <t>Сапроновский с/с</t>
  </si>
  <si>
    <t>Сельсовет Ивановский Селемджинского района</t>
  </si>
  <si>
    <t>Семеновский с/с</t>
  </si>
  <si>
    <t>Семидомский с/с</t>
  </si>
  <si>
    <t>Стойбинский сельсовет</t>
  </si>
  <si>
    <t>Сычевский с/с</t>
  </si>
  <si>
    <t>Толбузинский с/с</t>
  </si>
  <si>
    <t>Трудовой с/с</t>
  </si>
  <si>
    <t>Угловской с/с</t>
  </si>
  <si>
    <t>Чалганский с/с</t>
  </si>
  <si>
    <t>Черновский с/с</t>
  </si>
  <si>
    <t>Черняевский с/с</t>
  </si>
  <si>
    <t>Чесноковский с/с</t>
  </si>
  <si>
    <t>п.г.т. Февральск</t>
  </si>
  <si>
    <t>04.05</t>
  </si>
  <si>
    <t>01.3.03.69700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</si>
  <si>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</si>
  <si>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04.08</t>
  </si>
  <si>
    <t>13.3.01.87440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</si>
  <si>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</si>
  <si>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05.02</t>
  </si>
  <si>
    <t>05.3.01.87120</t>
  </si>
  <si>
    <t>Финансовое обеспечение государственных полномочий по компенсации выпадающих доходов теплоснабжающих организаций</t>
  </si>
  <si>
    <t>05.3.01.88590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</si>
  <si>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</si>
  <si>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05.05</t>
  </si>
  <si>
    <t>05.3.02.87630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</si>
  <si>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</si>
  <si>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07.02</t>
  </si>
  <si>
    <t>12.3.02.50500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</si>
  <si>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</si>
  <si>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12.3.02.53030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</si>
  <si>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</si>
  <si>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12.3.02.80220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</si>
  <si>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</si>
  <si>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12.3.02.80740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</si>
  <si>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</si>
  <si>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12.3.02.88500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</si>
  <si>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</si>
  <si>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12.3.03.89020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</si>
  <si>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</si>
  <si>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12.3.03.89030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</si>
  <si>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</si>
  <si>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12.3.03.89040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</si>
  <si>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</si>
  <si>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12.3.03.R3040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</si>
  <si>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</si>
  <si>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12.3.07.87820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</si>
  <si>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</si>
  <si>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07.09</t>
  </si>
  <si>
    <t>15.3.01.87290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</si>
  <si>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</si>
  <si>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09.09</t>
  </si>
  <si>
    <t>06.3.03.87360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</si>
  <si>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</si>
  <si>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10.03</t>
  </si>
  <si>
    <t>02.3.02.87760</t>
  </si>
  <si>
    <t>Финансовое обеспечение государственных полномочий Амурской области по возмещению транспортным организациям расходов, связанных с перевозкой граждан отдельных категорий</t>
  </si>
  <si>
    <t>10.04</t>
  </si>
  <si>
    <t>02.3.02.11020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</si>
  <si>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</si>
  <si>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02.3.02.70000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</si>
  <si>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</si>
  <si>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02.3.02.87700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</si>
  <si>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</si>
  <si>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07.2.03.R0820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</si>
  <si>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</si>
  <si>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07.3.01.80710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</si>
  <si>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</si>
  <si>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07.3.01.87640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</si>
  <si>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</si>
  <si>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07.3.01.88180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</si>
  <si>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</si>
  <si>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12.3.02.87250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</si>
  <si>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</si>
  <si>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10.06</t>
  </si>
  <si>
    <t>02.3.02.87300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</si>
  <si>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</si>
  <si>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14.03</t>
  </si>
  <si>
    <t>10.3.03.87720</t>
  </si>
  <si>
    <t>Финансовое обеспечение государственных полномочий Амурской области по расчету и предоставлению дотаций на выравнивание бюджетной обеспеченности поселений бюджетам городских и сельских поселений</t>
  </si>
  <si>
    <t>Итого</t>
  </si>
  <si>
    <t>Остаток</t>
  </si>
  <si>
    <t>Расход МО</t>
  </si>
  <si>
    <t>Расход Фед</t>
  </si>
  <si>
    <t>Расход РЕГ</t>
  </si>
  <si>
    <t>Дата печати 06.02.2025 (15:42:41)</t>
  </si>
  <si>
    <t>Расход ФЕД</t>
  </si>
  <si>
    <t>Расход РеГ</t>
  </si>
  <si>
    <t>Селем</t>
  </si>
  <si>
    <t>Магдаг</t>
  </si>
  <si>
    <t>Октяб</t>
  </si>
  <si>
    <t>Михай</t>
  </si>
  <si>
    <t>Свобод</t>
  </si>
  <si>
    <t>Мазан</t>
  </si>
  <si>
    <t xml:space="preserve"> с/с Константиновского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</si>
</sst>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dd/mm/yyyy\ hh:mm"/>
    <numFmt numFmtId="165" formatCode="?"/>
    <numFmt numFmtId="166" formatCode="#,##0.00\ _₽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9"/>
      <name val="Arial Cyr"/>
    </font>
    <font>
      <sz val="9"/>
      <name val="Arial"/>
      <family val="2"/>
      <charset val="204"/>
    </font>
    <font>
      <b/>
      <sz val="9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165" fontId="2" fillId="0" borderId="2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/>
    </xf>
    <xf numFmtId="0" fontId="0" fillId="0" borderId="1" xfId="0" applyBorder="1"/>
    <xf numFmtId="4" fontId="0" fillId="0" borderId="1" xfId="0" applyNumberFormat="1" applyBorder="1"/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" fontId="2" fillId="2" borderId="2" xfId="0" applyNumberFormat="1" applyFont="1" applyFill="1" applyBorder="1" applyAlignment="1" applyProtection="1">
      <alignment horizontal="right" vertical="center" wrapText="1"/>
    </xf>
    <xf numFmtId="0" fontId="0" fillId="2" borderId="0" xfId="0" applyFill="1"/>
    <xf numFmtId="165" fontId="2" fillId="2" borderId="2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0" fontId="0" fillId="3" borderId="0" xfId="0" applyFill="1"/>
    <xf numFmtId="165" fontId="2" fillId="3" borderId="1" xfId="0" applyNumberFormat="1" applyFont="1" applyFill="1" applyBorder="1" applyAlignment="1" applyProtection="1">
      <alignment horizontal="left" vertical="center" wrapText="1"/>
    </xf>
    <xf numFmtId="166" fontId="7" fillId="3" borderId="1" xfId="0" applyNumberFormat="1" applyFont="1" applyFill="1" applyBorder="1"/>
    <xf numFmtId="166" fontId="8" fillId="0" borderId="1" xfId="0" applyNumberFormat="1" applyFont="1" applyBorder="1" applyAlignment="1" applyProtection="1">
      <alignment horizontal="right"/>
    </xf>
    <xf numFmtId="166" fontId="6" fillId="3" borderId="1" xfId="0" applyNumberFormat="1" applyFont="1" applyFill="1" applyBorder="1" applyAlignment="1" applyProtection="1">
      <alignment horizontal="right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166" fontId="7" fillId="0" borderId="1" xfId="0" applyNumberFormat="1" applyFont="1" applyBorder="1"/>
    <xf numFmtId="166" fontId="7" fillId="0" borderId="1" xfId="0" applyNumberFormat="1" applyFont="1" applyFill="1" applyBorder="1"/>
    <xf numFmtId="0" fontId="1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164" fontId="3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4" fontId="0" fillId="0" borderId="0" xfId="0" applyNumberFormat="1" applyFill="1"/>
    <xf numFmtId="4" fontId="0" fillId="0" borderId="0" xfId="0" applyNumberFormat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65" fontId="2" fillId="0" borderId="2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/>
    </xf>
    <xf numFmtId="0" fontId="0" fillId="0" borderId="1" xfId="0" applyFill="1" applyBorder="1"/>
    <xf numFmtId="4" fontId="0" fillId="0" borderId="1" xfId="0" applyNumberFormat="1" applyFill="1" applyBorder="1"/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" fontId="2" fillId="0" borderId="4" xfId="0" applyNumberFormat="1" applyFont="1" applyFill="1" applyBorder="1" applyAlignment="1" applyProtection="1">
      <alignment horizontal="right" vertical="center" wrapText="1"/>
    </xf>
    <xf numFmtId="43" fontId="0" fillId="0" borderId="0" xfId="0" applyNumberFormat="1"/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L55"/>
  <sheetViews>
    <sheetView showGridLines="0" zoomScale="90" zoomScaleNormal="90" workbookViewId="0">
      <pane ySplit="13" topLeftCell="A14" activePane="bottomLeft" state="frozen"/>
      <selection activeCell="B1" sqref="B1"/>
      <selection pane="bottomLeft" activeCell="D58" sqref="D58"/>
    </sheetView>
  </sheetViews>
  <sheetFormatPr defaultRowHeight="12.75" x14ac:dyDescent="0.2"/>
  <cols>
    <col min="1" max="1" width="8" customWidth="1"/>
    <col min="2" max="2" width="15.140625" customWidth="1"/>
    <col min="3" max="3" width="91.42578125" customWidth="1"/>
    <col min="4" max="4" width="23.140625" customWidth="1"/>
    <col min="5" max="5" width="24" customWidth="1"/>
    <col min="6" max="6" width="22.5703125" customWidth="1"/>
    <col min="7" max="7" width="21.7109375" customWidth="1"/>
    <col min="8" max="8" width="18.28515625" customWidth="1"/>
    <col min="9" max="9" width="22.140625" customWidth="1"/>
    <col min="10" max="10" width="20.85546875" customWidth="1"/>
    <col min="11" max="11" width="20.140625" customWidth="1"/>
  </cols>
  <sheetData>
    <row r="1" spans="1:11" x14ac:dyDescent="0.2">
      <c r="A1" s="82" t="s">
        <v>0</v>
      </c>
      <c r="B1" s="82"/>
      <c r="C1" s="82"/>
      <c r="D1" s="82"/>
      <c r="E1" s="82"/>
      <c r="F1" s="82"/>
      <c r="G1" s="82"/>
      <c r="H1" s="82"/>
      <c r="I1" s="1"/>
      <c r="J1" s="1"/>
      <c r="K1" s="1"/>
    </row>
    <row r="2" spans="1:11" hidden="1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4.25" hidden="1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4.25" x14ac:dyDescent="0.2">
      <c r="A4" s="3" t="s">
        <v>2</v>
      </c>
      <c r="B4" s="4"/>
      <c r="C4" s="4"/>
      <c r="D4" s="4"/>
      <c r="E4" s="4"/>
      <c r="F4" s="4"/>
      <c r="G4" s="5"/>
      <c r="H4" s="4"/>
      <c r="I4" s="5"/>
      <c r="J4" s="5"/>
      <c r="K4" s="4"/>
    </row>
    <row r="5" spans="1:11" hidden="1" x14ac:dyDescent="0.2">
      <c r="A5" s="1" t="s">
        <v>215</v>
      </c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idden="1" x14ac:dyDescent="0.2">
      <c r="A6" s="80"/>
      <c r="B6" s="81"/>
      <c r="C6" s="81"/>
      <c r="D6" s="81"/>
      <c r="E6" s="81"/>
      <c r="F6" s="81"/>
      <c r="G6" s="81"/>
      <c r="H6" s="81"/>
      <c r="I6" s="81"/>
      <c r="J6" s="81"/>
      <c r="K6" s="6"/>
    </row>
    <row r="7" spans="1:11" hidden="1" x14ac:dyDescent="0.2">
      <c r="A7" s="80" t="s">
        <v>4</v>
      </c>
      <c r="B7" s="81"/>
      <c r="C7" s="81"/>
      <c r="D7" s="81"/>
      <c r="E7" s="81"/>
      <c r="F7" s="81"/>
      <c r="G7" s="81"/>
      <c r="H7" s="81"/>
      <c r="I7" s="81"/>
    </row>
    <row r="8" spans="1:11" hidden="1" x14ac:dyDescent="0.2">
      <c r="A8" s="80" t="s">
        <v>6</v>
      </c>
      <c r="B8" s="81"/>
      <c r="C8" s="81"/>
      <c r="D8" s="81"/>
      <c r="E8" s="81"/>
      <c r="F8" s="81"/>
      <c r="G8" s="81"/>
      <c r="H8" s="81"/>
      <c r="I8" s="81"/>
    </row>
    <row r="9" spans="1:11" x14ac:dyDescent="0.2">
      <c r="A9" s="80" t="s">
        <v>7</v>
      </c>
      <c r="B9" s="81"/>
      <c r="C9" s="81"/>
      <c r="D9" s="81"/>
      <c r="E9" s="81"/>
      <c r="F9" s="81"/>
      <c r="G9" s="81"/>
      <c r="H9" s="81"/>
      <c r="I9" s="81"/>
    </row>
    <row r="10" spans="1:11" hidden="1" x14ac:dyDescent="0.2">
      <c r="A10" s="80"/>
      <c r="B10" s="81"/>
      <c r="C10" s="81"/>
      <c r="D10" s="81"/>
      <c r="E10" s="81"/>
      <c r="F10" s="81"/>
      <c r="G10" s="81"/>
      <c r="H10" s="81"/>
      <c r="I10" s="81"/>
    </row>
    <row r="11" spans="1:11" x14ac:dyDescent="0.2">
      <c r="A11" s="69"/>
      <c r="B11" s="70"/>
      <c r="C11" s="70"/>
      <c r="D11" s="70"/>
      <c r="E11" s="70"/>
      <c r="F11" s="70"/>
      <c r="G11" s="70"/>
      <c r="H11" s="70"/>
      <c r="I11" s="70"/>
    </row>
    <row r="12" spans="1:11" x14ac:dyDescent="0.2">
      <c r="A12" s="7" t="s">
        <v>8</v>
      </c>
      <c r="B12" s="7"/>
      <c r="C12" s="7"/>
      <c r="D12" s="7"/>
      <c r="E12" s="7"/>
      <c r="F12" s="7"/>
      <c r="G12" s="7"/>
      <c r="H12" s="7"/>
      <c r="I12" s="7"/>
      <c r="J12" s="7"/>
      <c r="K12" s="1"/>
    </row>
    <row r="13" spans="1:11" x14ac:dyDescent="0.2">
      <c r="A13" s="8" t="s">
        <v>9</v>
      </c>
      <c r="B13" s="8" t="s">
        <v>10</v>
      </c>
      <c r="C13" s="8" t="s">
        <v>11</v>
      </c>
      <c r="D13" s="8" t="s">
        <v>12</v>
      </c>
      <c r="E13" s="8" t="s">
        <v>13</v>
      </c>
      <c r="F13" s="8" t="s">
        <v>14</v>
      </c>
      <c r="G13" s="8" t="s">
        <v>15</v>
      </c>
      <c r="H13" s="25" t="s">
        <v>211</v>
      </c>
      <c r="I13" s="25" t="s">
        <v>212</v>
      </c>
      <c r="J13" s="25" t="s">
        <v>216</v>
      </c>
      <c r="K13" s="25" t="s">
        <v>217</v>
      </c>
    </row>
    <row r="14" spans="1:11" s="32" customFormat="1" ht="22.5" x14ac:dyDescent="0.2">
      <c r="A14" s="30" t="s">
        <v>17</v>
      </c>
      <c r="B14" s="30" t="s">
        <v>18</v>
      </c>
      <c r="C14" s="31" t="s">
        <v>19</v>
      </c>
      <c r="D14" s="36">
        <v>345000</v>
      </c>
      <c r="E14" s="36">
        <v>345000</v>
      </c>
      <c r="F14" s="36">
        <v>0</v>
      </c>
      <c r="G14" s="36">
        <v>303367</v>
      </c>
      <c r="H14" s="34"/>
      <c r="I14" s="34">
        <f>J14+K14</f>
        <v>303367</v>
      </c>
      <c r="J14" s="34">
        <v>303367</v>
      </c>
      <c r="K14" s="34">
        <v>0</v>
      </c>
    </row>
    <row r="15" spans="1:11" ht="22.5" x14ac:dyDescent="0.2">
      <c r="A15" s="26" t="s">
        <v>49</v>
      </c>
      <c r="B15" s="26" t="s">
        <v>50</v>
      </c>
      <c r="C15" s="27" t="s">
        <v>51</v>
      </c>
      <c r="D15" s="37">
        <v>4980188.21</v>
      </c>
      <c r="E15" s="37">
        <v>0</v>
      </c>
      <c r="F15" s="37">
        <f>D15</f>
        <v>4980188.21</v>
      </c>
      <c r="G15" s="37">
        <v>4980188.21</v>
      </c>
      <c r="H15" s="38">
        <v>25023.02</v>
      </c>
      <c r="I15" s="39">
        <f>J15+K15</f>
        <v>4955165.1900000004</v>
      </c>
      <c r="J15" s="38"/>
      <c r="K15" s="38">
        <f>G15-H15</f>
        <v>4955165.1900000004</v>
      </c>
    </row>
    <row r="16" spans="1:11" s="32" customFormat="1" ht="22.5" x14ac:dyDescent="0.2">
      <c r="A16" s="30" t="s">
        <v>52</v>
      </c>
      <c r="B16" s="30" t="s">
        <v>53</v>
      </c>
      <c r="C16" s="31" t="s">
        <v>54</v>
      </c>
      <c r="D16" s="36">
        <v>425156.48</v>
      </c>
      <c r="E16" s="36">
        <v>425156.48</v>
      </c>
      <c r="F16" s="36">
        <v>0</v>
      </c>
      <c r="G16" s="36">
        <v>185808.33</v>
      </c>
      <c r="H16" s="34"/>
      <c r="I16" s="34">
        <f>J16+K16</f>
        <v>185808.33</v>
      </c>
      <c r="J16" s="34">
        <v>185808.33</v>
      </c>
      <c r="K16" s="34">
        <v>0</v>
      </c>
    </row>
    <row r="17" spans="1:11" ht="22.5" x14ac:dyDescent="0.2">
      <c r="A17" s="26" t="s">
        <v>52</v>
      </c>
      <c r="B17" s="26" t="s">
        <v>64</v>
      </c>
      <c r="C17" s="27" t="s">
        <v>65</v>
      </c>
      <c r="D17" s="37">
        <v>31067870.91</v>
      </c>
      <c r="E17" s="37">
        <v>0</v>
      </c>
      <c r="F17" s="37">
        <f>D17</f>
        <v>31067870.91</v>
      </c>
      <c r="G17" s="37">
        <v>29720205.010000002</v>
      </c>
      <c r="H17" s="38"/>
      <c r="I17" s="39">
        <f>J17+K17</f>
        <v>29720205.010000002</v>
      </c>
      <c r="J17" s="38"/>
      <c r="K17" s="38">
        <f>G17</f>
        <v>29720205.010000002</v>
      </c>
    </row>
    <row r="18" spans="1:11" ht="33.75" x14ac:dyDescent="0.2">
      <c r="A18" s="26" t="s">
        <v>52</v>
      </c>
      <c r="B18" s="26" t="s">
        <v>67</v>
      </c>
      <c r="C18" s="27" t="s">
        <v>68</v>
      </c>
      <c r="D18" s="37">
        <v>31041284.030000001</v>
      </c>
      <c r="E18" s="37">
        <v>0</v>
      </c>
      <c r="F18" s="37">
        <f>D18</f>
        <v>31041284.030000001</v>
      </c>
      <c r="G18" s="37">
        <v>24465187.120000001</v>
      </c>
      <c r="H18" s="38"/>
      <c r="I18" s="39">
        <f>J18+K18</f>
        <v>24465187.120000001</v>
      </c>
      <c r="J18" s="38"/>
      <c r="K18" s="38">
        <f>G18</f>
        <v>24465187.120000001</v>
      </c>
    </row>
    <row r="19" spans="1:11" s="32" customFormat="1" ht="22.5" x14ac:dyDescent="0.2">
      <c r="A19" s="30" t="s">
        <v>69</v>
      </c>
      <c r="B19" s="30" t="s">
        <v>70</v>
      </c>
      <c r="C19" s="31" t="s">
        <v>71</v>
      </c>
      <c r="D19" s="36">
        <f>43302100-156200</f>
        <v>43145900</v>
      </c>
      <c r="E19" s="36">
        <f>43302100-156200</f>
        <v>43145900</v>
      </c>
      <c r="F19" s="36">
        <v>0</v>
      </c>
      <c r="G19" s="36">
        <v>41027984.149999999</v>
      </c>
      <c r="H19" s="34"/>
      <c r="I19" s="34">
        <v>41027984.149999999</v>
      </c>
      <c r="J19" s="34">
        <f>I19</f>
        <v>41027984.149999999</v>
      </c>
      <c r="K19" s="34">
        <v>0</v>
      </c>
    </row>
    <row r="20" spans="1:11" ht="22.5" x14ac:dyDescent="0.2">
      <c r="A20" s="26" t="s">
        <v>143</v>
      </c>
      <c r="B20" s="26" t="s">
        <v>144</v>
      </c>
      <c r="C20" s="27" t="s">
        <v>145</v>
      </c>
      <c r="D20" s="37">
        <f>72153791.75-10906.77</f>
        <v>72142884.980000004</v>
      </c>
      <c r="E20" s="37">
        <v>0</v>
      </c>
      <c r="F20" s="37">
        <f>D20</f>
        <v>72142884.980000004</v>
      </c>
      <c r="G20" s="37">
        <v>67586238.290000007</v>
      </c>
      <c r="H20" s="38">
        <v>10059.790000000001</v>
      </c>
      <c r="I20" s="38">
        <f>J20+K20</f>
        <v>67576178.5</v>
      </c>
      <c r="J20" s="38"/>
      <c r="K20" s="38">
        <f>G20-H20</f>
        <v>67576178.5</v>
      </c>
    </row>
    <row r="21" spans="1:11" ht="22.5" x14ac:dyDescent="0.2">
      <c r="A21" s="26" t="s">
        <v>146</v>
      </c>
      <c r="B21" s="26" t="s">
        <v>147</v>
      </c>
      <c r="C21" s="27" t="s">
        <v>148</v>
      </c>
      <c r="D21" s="37">
        <v>5967300.04</v>
      </c>
      <c r="E21" s="37">
        <v>0</v>
      </c>
      <c r="F21" s="37">
        <f>D21</f>
        <v>5967300.04</v>
      </c>
      <c r="G21" s="37">
        <v>5634433.7699999996</v>
      </c>
      <c r="H21" s="38"/>
      <c r="I21" s="38">
        <f t="shared" ref="I21:I47" si="0">J21+K21</f>
        <v>5634433.7699999996</v>
      </c>
      <c r="J21" s="38"/>
      <c r="K21" s="38">
        <f>G21</f>
        <v>5634433.7699999996</v>
      </c>
    </row>
    <row r="22" spans="1:11" ht="22.5" x14ac:dyDescent="0.2">
      <c r="A22" s="26" t="s">
        <v>149</v>
      </c>
      <c r="B22" s="26" t="s">
        <v>150</v>
      </c>
      <c r="C22" s="27" t="s">
        <v>151</v>
      </c>
      <c r="D22" s="37">
        <v>3154586665.8099999</v>
      </c>
      <c r="E22" s="37">
        <v>0</v>
      </c>
      <c r="F22" s="37">
        <f>D22</f>
        <v>3154586665.8099999</v>
      </c>
      <c r="G22" s="37">
        <v>3109070387.25</v>
      </c>
      <c r="H22" s="38"/>
      <c r="I22" s="38">
        <f t="shared" si="0"/>
        <v>3109070387.25</v>
      </c>
      <c r="J22" s="38"/>
      <c r="K22" s="38">
        <f>G22</f>
        <v>3109070387.25</v>
      </c>
    </row>
    <row r="23" spans="1:11" ht="33.75" x14ac:dyDescent="0.2">
      <c r="A23" s="26" t="s">
        <v>149</v>
      </c>
      <c r="B23" s="26" t="s">
        <v>152</v>
      </c>
      <c r="C23" s="27" t="s">
        <v>153</v>
      </c>
      <c r="D23" s="37">
        <v>156545405.44999999</v>
      </c>
      <c r="E23" s="37">
        <v>0</v>
      </c>
      <c r="F23" s="37">
        <f>D23</f>
        <v>156545405.44999999</v>
      </c>
      <c r="G23" s="37">
        <v>154068626.78999999</v>
      </c>
      <c r="H23" s="38"/>
      <c r="I23" s="38">
        <f t="shared" si="0"/>
        <v>154068626.78999999</v>
      </c>
      <c r="J23" s="38"/>
      <c r="K23" s="38">
        <f>G23</f>
        <v>154068626.78999999</v>
      </c>
    </row>
    <row r="24" spans="1:11" ht="45" x14ac:dyDescent="0.2">
      <c r="A24" s="26" t="s">
        <v>154</v>
      </c>
      <c r="B24" s="26" t="s">
        <v>155</v>
      </c>
      <c r="C24" s="28" t="s">
        <v>156</v>
      </c>
      <c r="D24" s="37">
        <v>232176.97</v>
      </c>
      <c r="E24" s="37">
        <v>0</v>
      </c>
      <c r="F24" s="37">
        <f>D24</f>
        <v>232176.97</v>
      </c>
      <c r="G24" s="37">
        <v>232176.97</v>
      </c>
      <c r="H24" s="38"/>
      <c r="I24" s="38">
        <f t="shared" si="0"/>
        <v>232176.97</v>
      </c>
      <c r="J24" s="38"/>
      <c r="K24" s="38">
        <f>G24</f>
        <v>232176.97</v>
      </c>
    </row>
    <row r="25" spans="1:11" s="32" customFormat="1" ht="45" x14ac:dyDescent="0.2">
      <c r="A25" s="30" t="s">
        <v>157</v>
      </c>
      <c r="B25" s="30" t="s">
        <v>158</v>
      </c>
      <c r="C25" s="33" t="s">
        <v>159</v>
      </c>
      <c r="D25" s="36">
        <v>11444580</v>
      </c>
      <c r="E25" s="36">
        <v>11444580</v>
      </c>
      <c r="F25" s="36">
        <v>0</v>
      </c>
      <c r="G25" s="36">
        <v>11444580</v>
      </c>
      <c r="H25" s="34"/>
      <c r="I25" s="34">
        <f t="shared" si="0"/>
        <v>11444580</v>
      </c>
      <c r="J25" s="34">
        <v>11444580</v>
      </c>
      <c r="K25" s="34">
        <v>0</v>
      </c>
    </row>
    <row r="26" spans="1:11" s="32" customFormat="1" ht="45" x14ac:dyDescent="0.2">
      <c r="A26" s="30" t="s">
        <v>157</v>
      </c>
      <c r="B26" s="30" t="s">
        <v>160</v>
      </c>
      <c r="C26" s="33" t="s">
        <v>161</v>
      </c>
      <c r="D26" s="36">
        <f>1136187852-29250888</f>
        <v>1106936964</v>
      </c>
      <c r="E26" s="36">
        <f>1136187852-29250888</f>
        <v>1106936964</v>
      </c>
      <c r="F26" s="36">
        <v>0</v>
      </c>
      <c r="G26" s="36">
        <v>1047667320</v>
      </c>
      <c r="H26" s="34"/>
      <c r="I26" s="34">
        <f t="shared" si="0"/>
        <v>1047667320</v>
      </c>
      <c r="J26" s="34">
        <v>1047667320</v>
      </c>
      <c r="K26" s="34">
        <v>0</v>
      </c>
    </row>
    <row r="27" spans="1:11" ht="45" x14ac:dyDescent="0.2">
      <c r="A27" s="26" t="s">
        <v>157</v>
      </c>
      <c r="B27" s="26" t="s">
        <v>162</v>
      </c>
      <c r="C27" s="28" t="s">
        <v>163</v>
      </c>
      <c r="D27" s="37">
        <v>1371604.92</v>
      </c>
      <c r="E27" s="37">
        <v>0</v>
      </c>
      <c r="F27" s="37">
        <f t="shared" ref="F27:F32" si="1">D27</f>
        <v>1371604.92</v>
      </c>
      <c r="G27" s="37">
        <v>1296905.32</v>
      </c>
      <c r="H27" s="38">
        <v>4055.18</v>
      </c>
      <c r="I27" s="38">
        <f t="shared" si="0"/>
        <v>1292850.1400000001</v>
      </c>
      <c r="J27" s="38"/>
      <c r="K27" s="38">
        <f>G27-H27</f>
        <v>1292850.1400000001</v>
      </c>
    </row>
    <row r="28" spans="1:11" ht="45" x14ac:dyDescent="0.2">
      <c r="A28" s="26" t="s">
        <v>157</v>
      </c>
      <c r="B28" s="26" t="s">
        <v>164</v>
      </c>
      <c r="C28" s="28" t="s">
        <v>165</v>
      </c>
      <c r="D28" s="37">
        <f>126865018.14-146214.6</f>
        <v>126718803.54000001</v>
      </c>
      <c r="E28" s="37">
        <v>0</v>
      </c>
      <c r="F28" s="37">
        <f>D28</f>
        <v>126718803.54000001</v>
      </c>
      <c r="G28" s="37">
        <v>114097406.52</v>
      </c>
      <c r="H28" s="38">
        <v>92168.43</v>
      </c>
      <c r="I28" s="38">
        <f t="shared" si="0"/>
        <v>114005238.08999999</v>
      </c>
      <c r="J28" s="38"/>
      <c r="K28" s="38">
        <f t="shared" ref="K28:K32" si="2">G28-H28</f>
        <v>114005238.08999999</v>
      </c>
    </row>
    <row r="29" spans="1:11" ht="56.25" x14ac:dyDescent="0.2">
      <c r="A29" s="26" t="s">
        <v>157</v>
      </c>
      <c r="B29" s="26" t="s">
        <v>166</v>
      </c>
      <c r="C29" s="28" t="s">
        <v>167</v>
      </c>
      <c r="D29" s="37">
        <f>13041266760.01</f>
        <v>13041266760.01</v>
      </c>
      <c r="E29" s="37">
        <v>0</v>
      </c>
      <c r="F29" s="37">
        <f t="shared" si="1"/>
        <v>13041266760.01</v>
      </c>
      <c r="G29" s="37">
        <v>13041266760.01</v>
      </c>
      <c r="H29" s="38">
        <v>15203412.83</v>
      </c>
      <c r="I29" s="38">
        <f t="shared" si="0"/>
        <v>13026063347.18</v>
      </c>
      <c r="J29" s="38"/>
      <c r="K29" s="38">
        <f t="shared" si="2"/>
        <v>13026063347.18</v>
      </c>
    </row>
    <row r="30" spans="1:11" ht="56.25" x14ac:dyDescent="0.2">
      <c r="A30" s="26" t="s">
        <v>157</v>
      </c>
      <c r="B30" s="26" t="s">
        <v>168</v>
      </c>
      <c r="C30" s="28" t="s">
        <v>169</v>
      </c>
      <c r="D30" s="37">
        <v>127717191</v>
      </c>
      <c r="E30" s="37">
        <v>0</v>
      </c>
      <c r="F30" s="37">
        <f t="shared" si="1"/>
        <v>127717191</v>
      </c>
      <c r="G30" s="37">
        <v>113747548.64</v>
      </c>
      <c r="H30" s="38">
        <v>4287</v>
      </c>
      <c r="I30" s="38">
        <f t="shared" si="0"/>
        <v>113743261.64</v>
      </c>
      <c r="J30" s="38"/>
      <c r="K30" s="38">
        <f t="shared" si="2"/>
        <v>113743261.64</v>
      </c>
    </row>
    <row r="31" spans="1:11" ht="33.75" x14ac:dyDescent="0.2">
      <c r="A31" s="26" t="s">
        <v>157</v>
      </c>
      <c r="B31" s="26" t="s">
        <v>170</v>
      </c>
      <c r="C31" s="28" t="s">
        <v>171</v>
      </c>
      <c r="D31" s="37">
        <v>6374109.5899999999</v>
      </c>
      <c r="E31" s="37">
        <v>0</v>
      </c>
      <c r="F31" s="37">
        <f t="shared" si="1"/>
        <v>6374109.5899999999</v>
      </c>
      <c r="G31" s="37">
        <v>5252463.01</v>
      </c>
      <c r="H31" s="38">
        <v>103</v>
      </c>
      <c r="I31" s="38">
        <f t="shared" si="0"/>
        <v>5252360.01</v>
      </c>
      <c r="J31" s="38"/>
      <c r="K31" s="38">
        <f t="shared" si="2"/>
        <v>5252360.01</v>
      </c>
    </row>
    <row r="32" spans="1:11" ht="56.25" x14ac:dyDescent="0.2">
      <c r="A32" s="26" t="s">
        <v>157</v>
      </c>
      <c r="B32" s="26" t="s">
        <v>172</v>
      </c>
      <c r="C32" s="28" t="s">
        <v>173</v>
      </c>
      <c r="D32" s="37">
        <v>23349868</v>
      </c>
      <c r="E32" s="37">
        <v>0</v>
      </c>
      <c r="F32" s="37">
        <f t="shared" si="1"/>
        <v>23349868</v>
      </c>
      <c r="G32" s="37">
        <v>21798318.699999999</v>
      </c>
      <c r="H32" s="38">
        <v>704</v>
      </c>
      <c r="I32" s="38">
        <f t="shared" si="0"/>
        <v>21797614.699999999</v>
      </c>
      <c r="J32" s="38"/>
      <c r="K32" s="38">
        <f t="shared" si="2"/>
        <v>21797614.699999999</v>
      </c>
    </row>
    <row r="33" spans="1:12" s="32" customFormat="1" ht="22.5" x14ac:dyDescent="0.2">
      <c r="A33" s="30" t="s">
        <v>157</v>
      </c>
      <c r="B33" s="30" t="s">
        <v>174</v>
      </c>
      <c r="C33" s="31" t="s">
        <v>175</v>
      </c>
      <c r="D33" s="36">
        <f>510782092.44-24438192.44</f>
        <v>486343900</v>
      </c>
      <c r="E33" s="36">
        <f>D33*82/100</f>
        <v>398801998</v>
      </c>
      <c r="F33" s="36">
        <f>D33-E33</f>
        <v>87541902</v>
      </c>
      <c r="G33" s="36">
        <v>480051691</v>
      </c>
      <c r="H33" s="34"/>
      <c r="I33" s="34">
        <f t="shared" si="0"/>
        <v>480051691</v>
      </c>
      <c r="J33" s="34">
        <v>393642386.62</v>
      </c>
      <c r="K33" s="34">
        <f>G33-J33</f>
        <v>86409304.379999995</v>
      </c>
    </row>
    <row r="34" spans="1:12" ht="33.75" x14ac:dyDescent="0.2">
      <c r="A34" s="26" t="s">
        <v>157</v>
      </c>
      <c r="B34" s="26" t="s">
        <v>176</v>
      </c>
      <c r="C34" s="27" t="s">
        <v>177</v>
      </c>
      <c r="D34" s="37">
        <v>869610</v>
      </c>
      <c r="E34" s="37">
        <v>0</v>
      </c>
      <c r="F34" s="37">
        <f>D34</f>
        <v>869610</v>
      </c>
      <c r="G34" s="37">
        <v>161886</v>
      </c>
      <c r="H34" s="38"/>
      <c r="I34" s="38">
        <f t="shared" si="0"/>
        <v>161886</v>
      </c>
      <c r="J34" s="38"/>
      <c r="K34" s="38">
        <f>G34</f>
        <v>161886</v>
      </c>
    </row>
    <row r="35" spans="1:12" ht="22.5" x14ac:dyDescent="0.2">
      <c r="A35" s="26" t="s">
        <v>178</v>
      </c>
      <c r="B35" s="26" t="s">
        <v>179</v>
      </c>
      <c r="C35" s="27" t="s">
        <v>180</v>
      </c>
      <c r="D35" s="37">
        <v>39448151.780000001</v>
      </c>
      <c r="E35" s="37">
        <v>0</v>
      </c>
      <c r="F35" s="37">
        <f t="shared" ref="F35:F40" si="3">D35</f>
        <v>39448151.780000001</v>
      </c>
      <c r="G35" s="37">
        <v>39042095.530000001</v>
      </c>
      <c r="H35" s="38"/>
      <c r="I35" s="38">
        <f t="shared" si="0"/>
        <v>39042095.530000001</v>
      </c>
      <c r="J35" s="38"/>
      <c r="K35" s="38">
        <f t="shared" ref="K35:K40" si="4">G35</f>
        <v>39042095.530000001</v>
      </c>
    </row>
    <row r="36" spans="1:12" ht="33.75" x14ac:dyDescent="0.2">
      <c r="A36" s="26" t="s">
        <v>181</v>
      </c>
      <c r="B36" s="26" t="s">
        <v>182</v>
      </c>
      <c r="C36" s="28" t="s">
        <v>183</v>
      </c>
      <c r="D36" s="37">
        <v>22945072.079999998</v>
      </c>
      <c r="E36" s="37">
        <v>0</v>
      </c>
      <c r="F36" s="37">
        <f t="shared" si="3"/>
        <v>22945072.079999998</v>
      </c>
      <c r="G36" s="37">
        <v>22608107.629999999</v>
      </c>
      <c r="H36" s="38"/>
      <c r="I36" s="38">
        <f t="shared" si="0"/>
        <v>22608107.629999999</v>
      </c>
      <c r="J36" s="38"/>
      <c r="K36" s="38">
        <f t="shared" si="4"/>
        <v>22608107.629999999</v>
      </c>
    </row>
    <row r="37" spans="1:12" ht="22.5" x14ac:dyDescent="0.2">
      <c r="A37" s="26" t="s">
        <v>184</v>
      </c>
      <c r="B37" s="26" t="s">
        <v>185</v>
      </c>
      <c r="C37" s="27" t="s">
        <v>186</v>
      </c>
      <c r="D37" s="37">
        <v>3431729.86</v>
      </c>
      <c r="E37" s="37">
        <v>0</v>
      </c>
      <c r="F37" s="37">
        <f t="shared" si="3"/>
        <v>3431729.86</v>
      </c>
      <c r="G37" s="37">
        <v>2913428.53</v>
      </c>
      <c r="H37" s="38"/>
      <c r="I37" s="38">
        <f t="shared" si="0"/>
        <v>2913428.53</v>
      </c>
      <c r="J37" s="38"/>
      <c r="K37" s="38">
        <f t="shared" si="4"/>
        <v>2913428.53</v>
      </c>
    </row>
    <row r="38" spans="1:12" ht="22.5" x14ac:dyDescent="0.2">
      <c r="A38" s="26" t="s">
        <v>187</v>
      </c>
      <c r="B38" s="26" t="s">
        <v>188</v>
      </c>
      <c r="C38" s="27" t="s">
        <v>189</v>
      </c>
      <c r="D38" s="37">
        <v>44078351.079999998</v>
      </c>
      <c r="E38" s="37">
        <v>0</v>
      </c>
      <c r="F38" s="37">
        <f t="shared" si="3"/>
        <v>44078351.079999998</v>
      </c>
      <c r="G38" s="37">
        <v>40252390.259999998</v>
      </c>
      <c r="H38" s="38">
        <v>3848.63</v>
      </c>
      <c r="I38" s="38">
        <f t="shared" si="0"/>
        <v>40248541.629999995</v>
      </c>
      <c r="J38" s="38"/>
      <c r="K38" s="38">
        <f>G38-H38</f>
        <v>40248541.629999995</v>
      </c>
    </row>
    <row r="39" spans="1:12" ht="33.75" x14ac:dyDescent="0.2">
      <c r="A39" s="26" t="s">
        <v>187</v>
      </c>
      <c r="B39" s="26" t="s">
        <v>190</v>
      </c>
      <c r="C39" s="27" t="s">
        <v>191</v>
      </c>
      <c r="D39" s="37">
        <v>2370880.4</v>
      </c>
      <c r="E39" s="37">
        <v>0</v>
      </c>
      <c r="F39" s="37">
        <f t="shared" si="3"/>
        <v>2370880.4</v>
      </c>
      <c r="G39" s="37">
        <v>1332696.97</v>
      </c>
      <c r="H39" s="38">
        <v>9555</v>
      </c>
      <c r="I39" s="38">
        <f t="shared" si="0"/>
        <v>1323141.97</v>
      </c>
      <c r="J39" s="38"/>
      <c r="K39" s="38">
        <f t="shared" ref="K39:K40" si="5">G39-H39</f>
        <v>1323141.97</v>
      </c>
    </row>
    <row r="40" spans="1:12" ht="33.75" x14ac:dyDescent="0.2">
      <c r="A40" s="26" t="s">
        <v>187</v>
      </c>
      <c r="B40" s="26" t="s">
        <v>192</v>
      </c>
      <c r="C40" s="27" t="s">
        <v>193</v>
      </c>
      <c r="D40" s="37">
        <f>402921966.08+97278.97</f>
        <v>403019245.05000001</v>
      </c>
      <c r="E40" s="37">
        <v>0</v>
      </c>
      <c r="F40" s="37">
        <f t="shared" si="3"/>
        <v>403019245.05000001</v>
      </c>
      <c r="G40" s="37">
        <v>395101729.54000002</v>
      </c>
      <c r="H40" s="38">
        <v>25</v>
      </c>
      <c r="I40" s="38">
        <f t="shared" si="0"/>
        <v>395101704.54000002</v>
      </c>
      <c r="J40" s="38"/>
      <c r="K40" s="38">
        <f t="shared" si="5"/>
        <v>395101704.54000002</v>
      </c>
    </row>
    <row r="41" spans="1:12" s="32" customFormat="1" ht="22.5" x14ac:dyDescent="0.2">
      <c r="A41" s="30" t="s">
        <v>187</v>
      </c>
      <c r="B41" s="30" t="s">
        <v>194</v>
      </c>
      <c r="C41" s="31" t="s">
        <v>195</v>
      </c>
      <c r="D41" s="36">
        <v>368645663.19</v>
      </c>
      <c r="E41" s="36">
        <f>J41</f>
        <v>222253200</v>
      </c>
      <c r="F41" s="36">
        <f>D41-E41</f>
        <v>146392463.19</v>
      </c>
      <c r="G41" s="36">
        <v>338925186.69</v>
      </c>
      <c r="H41" s="34"/>
      <c r="I41" s="34">
        <f t="shared" si="0"/>
        <v>338925186.69</v>
      </c>
      <c r="J41" s="34">
        <v>222253200</v>
      </c>
      <c r="K41" s="34">
        <f>G41-J41</f>
        <v>116671986.69</v>
      </c>
    </row>
    <row r="42" spans="1:12" ht="33.75" x14ac:dyDescent="0.2">
      <c r="A42" s="26" t="s">
        <v>187</v>
      </c>
      <c r="B42" s="26" t="s">
        <v>196</v>
      </c>
      <c r="C42" s="27" t="s">
        <v>197</v>
      </c>
      <c r="D42" s="37">
        <v>3912827.62</v>
      </c>
      <c r="E42" s="37">
        <v>0</v>
      </c>
      <c r="F42" s="37">
        <f t="shared" ref="F42:F47" si="6">D42</f>
        <v>3912827.62</v>
      </c>
      <c r="G42" s="37">
        <v>3670186.94</v>
      </c>
      <c r="H42" s="38"/>
      <c r="I42" s="38">
        <f t="shared" si="0"/>
        <v>3670186.94</v>
      </c>
      <c r="J42" s="38"/>
      <c r="K42" s="38">
        <f t="shared" ref="K42:K47" si="7">G42</f>
        <v>3670186.94</v>
      </c>
    </row>
    <row r="43" spans="1:12" ht="33.75" x14ac:dyDescent="0.2">
      <c r="A43" s="26" t="s">
        <v>187</v>
      </c>
      <c r="B43" s="26" t="s">
        <v>198</v>
      </c>
      <c r="C43" s="27" t="s">
        <v>199</v>
      </c>
      <c r="D43" s="37">
        <v>2639981.4900000002</v>
      </c>
      <c r="E43" s="37">
        <v>0</v>
      </c>
      <c r="F43" s="37">
        <f t="shared" si="6"/>
        <v>2639981.4900000002</v>
      </c>
      <c r="G43" s="37">
        <v>2126868.7999999998</v>
      </c>
      <c r="H43" s="38"/>
      <c r="I43" s="38">
        <f t="shared" si="0"/>
        <v>2126868.7999999998</v>
      </c>
      <c r="J43" s="38"/>
      <c r="K43" s="38">
        <f t="shared" si="7"/>
        <v>2126868.7999999998</v>
      </c>
    </row>
    <row r="44" spans="1:12" ht="33.75" x14ac:dyDescent="0.2">
      <c r="A44" s="26" t="s">
        <v>187</v>
      </c>
      <c r="B44" s="26" t="s">
        <v>200</v>
      </c>
      <c r="C44" s="28" t="s">
        <v>201</v>
      </c>
      <c r="D44" s="37">
        <v>71351296.5</v>
      </c>
      <c r="E44" s="37">
        <v>0</v>
      </c>
      <c r="F44" s="37">
        <f t="shared" si="6"/>
        <v>71351296.5</v>
      </c>
      <c r="G44" s="37">
        <v>71351296.5</v>
      </c>
      <c r="H44" s="38"/>
      <c r="I44" s="38">
        <f t="shared" si="0"/>
        <v>71351296.5</v>
      </c>
      <c r="J44" s="38"/>
      <c r="K44" s="38">
        <f t="shared" si="7"/>
        <v>71351296.5</v>
      </c>
    </row>
    <row r="45" spans="1:12" ht="22.5" x14ac:dyDescent="0.2">
      <c r="A45" s="26" t="s">
        <v>187</v>
      </c>
      <c r="B45" s="26" t="s">
        <v>202</v>
      </c>
      <c r="C45" s="27" t="s">
        <v>203</v>
      </c>
      <c r="D45" s="37">
        <v>459509156.16000003</v>
      </c>
      <c r="E45" s="37">
        <v>0</v>
      </c>
      <c r="F45" s="37">
        <f t="shared" si="6"/>
        <v>459509156.16000003</v>
      </c>
      <c r="G45" s="37">
        <v>448797337.32999998</v>
      </c>
      <c r="H45" s="38">
        <v>59</v>
      </c>
      <c r="I45" s="38">
        <f t="shared" si="0"/>
        <v>448797278.32999998</v>
      </c>
      <c r="J45" s="38"/>
      <c r="K45" s="38">
        <f>G45-H45</f>
        <v>448797278.32999998</v>
      </c>
    </row>
    <row r="46" spans="1:12" ht="22.5" x14ac:dyDescent="0.2">
      <c r="A46" s="26" t="s">
        <v>204</v>
      </c>
      <c r="B46" s="26" t="s">
        <v>205</v>
      </c>
      <c r="C46" s="27" t="s">
        <v>206</v>
      </c>
      <c r="D46" s="37">
        <v>93215950.370000005</v>
      </c>
      <c r="E46" s="37">
        <v>0</v>
      </c>
      <c r="F46" s="37">
        <f t="shared" si="6"/>
        <v>93215950.370000005</v>
      </c>
      <c r="G46" s="37">
        <v>88280348.140000001</v>
      </c>
      <c r="H46" s="38"/>
      <c r="I46" s="38">
        <f t="shared" si="0"/>
        <v>88280348.140000001</v>
      </c>
      <c r="J46" s="38"/>
      <c r="K46" s="38">
        <f t="shared" si="7"/>
        <v>88280348.140000001</v>
      </c>
    </row>
    <row r="47" spans="1:12" ht="22.5" x14ac:dyDescent="0.2">
      <c r="A47" s="26" t="s">
        <v>207</v>
      </c>
      <c r="B47" s="26" t="s">
        <v>208</v>
      </c>
      <c r="C47" s="27" t="s">
        <v>209</v>
      </c>
      <c r="D47" s="37">
        <v>37830900</v>
      </c>
      <c r="E47" s="37">
        <v>0</v>
      </c>
      <c r="F47" s="37">
        <f t="shared" si="6"/>
        <v>37830900</v>
      </c>
      <c r="G47" s="37">
        <v>37830900</v>
      </c>
      <c r="H47" s="38"/>
      <c r="I47" s="38">
        <f t="shared" si="0"/>
        <v>37830900</v>
      </c>
      <c r="J47" s="38"/>
      <c r="K47" s="38">
        <f t="shared" si="7"/>
        <v>37830900</v>
      </c>
    </row>
    <row r="48" spans="1:12" x14ac:dyDescent="0.2">
      <c r="A48" s="17" t="s">
        <v>210</v>
      </c>
      <c r="B48" s="17"/>
      <c r="C48" s="29"/>
      <c r="D48" s="35">
        <f>SUM(D14:D47)</f>
        <v>19985272429.52</v>
      </c>
      <c r="E48" s="35">
        <f t="shared" ref="E48:L48" si="8">SUM(E14:E47)</f>
        <v>1783352798.48</v>
      </c>
      <c r="F48" s="35">
        <f t="shared" si="8"/>
        <v>18201919631.039997</v>
      </c>
      <c r="G48" s="35">
        <f t="shared" si="8"/>
        <v>19766292054.949993</v>
      </c>
      <c r="H48" s="35">
        <f t="shared" si="8"/>
        <v>15353300.880000001</v>
      </c>
      <c r="I48" s="35">
        <f t="shared" si="8"/>
        <v>19750938754.07</v>
      </c>
      <c r="J48" s="35">
        <f t="shared" si="8"/>
        <v>1716524646.0999999</v>
      </c>
      <c r="K48" s="35">
        <f t="shared" si="8"/>
        <v>18034414107.969997</v>
      </c>
      <c r="L48" s="13">
        <f t="shared" si="8"/>
        <v>0</v>
      </c>
    </row>
    <row r="51" spans="4:11" x14ac:dyDescent="0.2">
      <c r="D51" s="79">
        <f>SUM(БЛГ:СЕЛЕМсп!D48)</f>
        <v>19985272429.520004</v>
      </c>
      <c r="E51" s="79">
        <f>SUM(БЛГ:СЕЛЕМсп!E48)</f>
        <v>1783352798.48</v>
      </c>
      <c r="F51" s="79">
        <f>SUM(БЛГ:СЕЛЕМсп!F48)</f>
        <v>18201919631.039997</v>
      </c>
      <c r="G51" s="79">
        <f>SUM(БЛГ:СЕЛЕМсп!G48)</f>
        <v>19766292054.950005</v>
      </c>
      <c r="H51" s="79">
        <f>SUM(БЛГ:СЕЛЕМсп!H48)</f>
        <v>15353300.879999999</v>
      </c>
      <c r="I51" s="79">
        <f>SUM(БЛГ:СЕЛЕМсп!I48)</f>
        <v>19750938754.070007</v>
      </c>
      <c r="J51" s="79">
        <f>SUM(БЛГ:СЕЛЕМсп!J48)</f>
        <v>1716524646.1000004</v>
      </c>
      <c r="K51" s="79">
        <f>SUM(БЛГ:СЕЛЕМсп!K48)</f>
        <v>18034414107.970005</v>
      </c>
    </row>
    <row r="53" spans="4:11" x14ac:dyDescent="0.2">
      <c r="D53" t="b">
        <f>D51=D48</f>
        <v>1</v>
      </c>
      <c r="E53" t="b">
        <f t="shared" ref="E53:K53" si="9">E51=E48</f>
        <v>1</v>
      </c>
      <c r="F53" t="b">
        <f t="shared" si="9"/>
        <v>1</v>
      </c>
      <c r="G53" t="b">
        <f t="shared" si="9"/>
        <v>1</v>
      </c>
      <c r="H53" t="b">
        <f t="shared" si="9"/>
        <v>1</v>
      </c>
      <c r="I53" t="b">
        <f t="shared" si="9"/>
        <v>1</v>
      </c>
      <c r="J53" t="b">
        <f t="shared" si="9"/>
        <v>1</v>
      </c>
      <c r="K53" t="b">
        <f t="shared" si="9"/>
        <v>1</v>
      </c>
    </row>
    <row r="55" spans="4:11" x14ac:dyDescent="0.2">
      <c r="D55" s="79">
        <f>D48-D51</f>
        <v>0</v>
      </c>
      <c r="E55" s="79">
        <f t="shared" ref="E55:K55" si="10">E48-E51</f>
        <v>0</v>
      </c>
      <c r="F55" s="79">
        <f t="shared" si="10"/>
        <v>0</v>
      </c>
      <c r="G55" s="79">
        <f t="shared" si="10"/>
        <v>0</v>
      </c>
      <c r="H55" s="79">
        <f t="shared" si="10"/>
        <v>0</v>
      </c>
      <c r="I55" s="79">
        <f t="shared" si="10"/>
        <v>0</v>
      </c>
      <c r="J55" s="79">
        <f t="shared" si="10"/>
        <v>0</v>
      </c>
      <c r="K55" s="79">
        <f t="shared" si="10"/>
        <v>0</v>
      </c>
    </row>
  </sheetData>
  <autoFilter ref="A13:L48"/>
  <mergeCells count="6">
    <mergeCell ref="A10:I10"/>
    <mergeCell ref="A1:H1"/>
    <mergeCell ref="A6:J6"/>
    <mergeCell ref="A7:I7"/>
    <mergeCell ref="A8:I8"/>
    <mergeCell ref="A9:I9"/>
  </mergeCells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-0.249977111117893"/>
  </sheetPr>
  <dimension ref="A1:M51"/>
  <sheetViews>
    <sheetView showGridLines="0" zoomScale="90" zoomScaleNormal="90" workbookViewId="0">
      <pane ySplit="13" topLeftCell="A14" activePane="bottomLeft" state="frozen"/>
      <selection pane="bottomLeft" activeCell="K49" sqref="K49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9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0"/>
      <c r="I7" s="60"/>
      <c r="J7" s="60"/>
      <c r="K7" s="60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0"/>
      <c r="I8" s="60"/>
      <c r="J8" s="60"/>
      <c r="K8" s="60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0"/>
      <c r="I9" s="60"/>
      <c r="J9" s="60"/>
      <c r="K9" s="60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0"/>
      <c r="I10" s="60"/>
      <c r="J10" s="60"/>
      <c r="K10" s="60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0"/>
      <c r="I11" s="60"/>
      <c r="J11" s="60"/>
      <c r="K11" s="60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1877</v>
      </c>
      <c r="E14" s="45">
        <v>1877</v>
      </c>
      <c r="F14" s="45">
        <v>0</v>
      </c>
      <c r="G14" s="45">
        <v>1877</v>
      </c>
      <c r="H14" s="45"/>
      <c r="I14" s="45">
        <f>J14+K14</f>
        <v>1877</v>
      </c>
      <c r="J14" s="45">
        <f>G14</f>
        <v>1877</v>
      </c>
      <c r="K14" s="45">
        <v>0</v>
      </c>
      <c r="L14" s="54" t="s">
        <v>24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681549.96</v>
      </c>
      <c r="E17" s="45">
        <v>0</v>
      </c>
      <c r="F17" s="45">
        <f>D17</f>
        <v>681549.96</v>
      </c>
      <c r="G17" s="45">
        <v>681549.96</v>
      </c>
      <c r="H17" s="45"/>
      <c r="I17" s="45">
        <f>J17+K17</f>
        <v>681549.96</v>
      </c>
      <c r="J17" s="45"/>
      <c r="K17" s="45">
        <f>G17</f>
        <v>681549.96</v>
      </c>
      <c r="L17" s="54" t="s">
        <v>24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975549.85</v>
      </c>
      <c r="E18" s="45">
        <v>0</v>
      </c>
      <c r="F18" s="45">
        <f>D18</f>
        <v>975549.85</v>
      </c>
      <c r="G18" s="45">
        <v>790183.15</v>
      </c>
      <c r="H18" s="45"/>
      <c r="I18" s="45">
        <f>J18+K18</f>
        <v>790183.15</v>
      </c>
      <c r="J18" s="45"/>
      <c r="K18" s="45">
        <f>G18</f>
        <v>790183.15</v>
      </c>
      <c r="L18" s="54" t="s">
        <v>24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623000</v>
      </c>
      <c r="E19" s="45">
        <v>623000</v>
      </c>
      <c r="F19" s="45">
        <v>0</v>
      </c>
      <c r="G19" s="45">
        <v>623000</v>
      </c>
      <c r="H19" s="45"/>
      <c r="I19" s="45">
        <f>J19+K19</f>
        <v>623000</v>
      </c>
      <c r="J19" s="45">
        <f>G19</f>
        <v>623000</v>
      </c>
      <c r="K19" s="45">
        <v>0</v>
      </c>
      <c r="L19" s="54" t="s">
        <v>24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1530783.71</v>
      </c>
      <c r="E20" s="45">
        <v>0</v>
      </c>
      <c r="F20" s="45">
        <v>1530783.71</v>
      </c>
      <c r="G20" s="45">
        <v>1029609.14</v>
      </c>
      <c r="H20" s="45">
        <v>10059.790000000001</v>
      </c>
      <c r="I20" s="45">
        <f>J20+K20</f>
        <v>1019549.35</v>
      </c>
      <c r="J20" s="45"/>
      <c r="K20" s="45">
        <f>G20-H20</f>
        <v>1019549.35</v>
      </c>
      <c r="L20" s="54" t="s">
        <v>24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47692959.799999997</v>
      </c>
      <c r="E22" s="45">
        <v>0</v>
      </c>
      <c r="F22" s="45">
        <v>47692959.799999997</v>
      </c>
      <c r="G22" s="45">
        <v>47617376.869999997</v>
      </c>
      <c r="H22" s="45"/>
      <c r="I22" s="45">
        <f>J22+K22</f>
        <v>47617376.869999997</v>
      </c>
      <c r="J22" s="45"/>
      <c r="K22" s="45">
        <f>G22</f>
        <v>47617376.869999997</v>
      </c>
      <c r="L22" s="54" t="s">
        <v>24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39060</v>
      </c>
      <c r="E25" s="45">
        <f>D25</f>
        <v>39060</v>
      </c>
      <c r="F25" s="45">
        <v>0</v>
      </c>
      <c r="G25" s="45">
        <v>39060</v>
      </c>
      <c r="H25" s="45"/>
      <c r="I25" s="45">
        <f t="shared" ref="I25:I33" si="0">J25+K25</f>
        <v>39060</v>
      </c>
      <c r="J25" s="45">
        <f>G25</f>
        <v>39060</v>
      </c>
      <c r="K25" s="45">
        <v>0</v>
      </c>
      <c r="L25" s="54" t="s">
        <v>24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8124480</v>
      </c>
      <c r="E26" s="45">
        <v>8124480</v>
      </c>
      <c r="F26" s="45">
        <v>0</v>
      </c>
      <c r="G26" s="45">
        <v>8124480</v>
      </c>
      <c r="H26" s="45"/>
      <c r="I26" s="45">
        <f t="shared" si="0"/>
        <v>8124480</v>
      </c>
      <c r="J26" s="45">
        <f>G26</f>
        <v>8124480</v>
      </c>
      <c r="K26" s="45">
        <v>0</v>
      </c>
      <c r="L26" s="54" t="s">
        <v>24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3020.64</v>
      </c>
      <c r="E27" s="45">
        <v>0</v>
      </c>
      <c r="F27" s="45">
        <v>3020.64</v>
      </c>
      <c r="G27" s="45">
        <v>3020.64</v>
      </c>
      <c r="H27" s="45"/>
      <c r="I27" s="45">
        <f t="shared" si="0"/>
        <v>3020.64</v>
      </c>
      <c r="J27" s="45"/>
      <c r="K27" s="45">
        <f t="shared" ref="K27:K32" si="1">G27</f>
        <v>3020.64</v>
      </c>
      <c r="L27" s="54" t="s">
        <v>24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628293.12</v>
      </c>
      <c r="E28" s="45">
        <v>0</v>
      </c>
      <c r="F28" s="45">
        <v>628293.12</v>
      </c>
      <c r="G28" s="45">
        <v>628293.12</v>
      </c>
      <c r="H28" s="45"/>
      <c r="I28" s="45">
        <f t="shared" si="0"/>
        <v>628293.12</v>
      </c>
      <c r="J28" s="45"/>
      <c r="K28" s="45">
        <f t="shared" si="1"/>
        <v>628293.12</v>
      </c>
      <c r="L28" s="54" t="s">
        <v>24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119226022.98999999</v>
      </c>
      <c r="E29" s="45">
        <v>0</v>
      </c>
      <c r="F29" s="45">
        <f>D29</f>
        <v>119226022.98999999</v>
      </c>
      <c r="G29" s="45">
        <v>119226022.98999999</v>
      </c>
      <c r="H29" s="45"/>
      <c r="I29" s="45">
        <f t="shared" si="0"/>
        <v>119226022.98999999</v>
      </c>
      <c r="J29" s="45"/>
      <c r="K29" s="45">
        <f t="shared" si="1"/>
        <v>119226022.98999999</v>
      </c>
      <c r="L29" s="54" t="s">
        <v>24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1090040</v>
      </c>
      <c r="E30" s="45">
        <v>0</v>
      </c>
      <c r="F30" s="45">
        <v>1090040</v>
      </c>
      <c r="G30" s="45">
        <v>1090040</v>
      </c>
      <c r="H30" s="45"/>
      <c r="I30" s="45">
        <f t="shared" si="0"/>
        <v>1090040</v>
      </c>
      <c r="J30" s="45"/>
      <c r="K30" s="45">
        <f t="shared" si="1"/>
        <v>1090040</v>
      </c>
      <c r="L30" s="54" t="s">
        <v>24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64256.36</v>
      </c>
      <c r="E31" s="45">
        <v>0</v>
      </c>
      <c r="F31" s="45">
        <v>64256.36</v>
      </c>
      <c r="G31" s="45">
        <v>64256.36</v>
      </c>
      <c r="H31" s="45"/>
      <c r="I31" s="45">
        <f t="shared" si="0"/>
        <v>64256.36</v>
      </c>
      <c r="J31" s="45"/>
      <c r="K31" s="45">
        <f t="shared" si="1"/>
        <v>64256.36</v>
      </c>
      <c r="L31" s="54" t="s">
        <v>24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361732</v>
      </c>
      <c r="E32" s="45">
        <v>0</v>
      </c>
      <c r="F32" s="45">
        <v>361732</v>
      </c>
      <c r="G32" s="45">
        <v>361732</v>
      </c>
      <c r="H32" s="45"/>
      <c r="I32" s="45">
        <f t="shared" si="0"/>
        <v>361732</v>
      </c>
      <c r="J32" s="45"/>
      <c r="K32" s="45">
        <f t="shared" si="1"/>
        <v>361732</v>
      </c>
      <c r="L32" s="54" t="s">
        <v>24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4973864</v>
      </c>
      <c r="E33" s="45">
        <v>4078568.48</v>
      </c>
      <c r="F33" s="45">
        <v>895295.52</v>
      </c>
      <c r="G33" s="45">
        <v>4973864</v>
      </c>
      <c r="H33" s="45"/>
      <c r="I33" s="45">
        <f t="shared" si="0"/>
        <v>4973864</v>
      </c>
      <c r="J33" s="45">
        <f>G33*82/100</f>
        <v>4078568.48</v>
      </c>
      <c r="K33" s="45">
        <f>G33-J33</f>
        <v>895295.52</v>
      </c>
      <c r="L33" s="54" t="s">
        <v>24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662221.37</v>
      </c>
      <c r="E35" s="45">
        <v>0</v>
      </c>
      <c r="F35" s="45">
        <f>D35</f>
        <v>662221.37</v>
      </c>
      <c r="G35" s="45">
        <v>662221.37</v>
      </c>
      <c r="H35" s="45"/>
      <c r="I35" s="45">
        <f>J35+K35</f>
        <v>662221.37</v>
      </c>
      <c r="J35" s="45"/>
      <c r="K35" s="45">
        <f>G35</f>
        <v>662221.37</v>
      </c>
      <c r="L35" s="54" t="s">
        <v>24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618300</v>
      </c>
      <c r="E36" s="45">
        <v>0</v>
      </c>
      <c r="F36" s="45">
        <f>D36</f>
        <v>618300</v>
      </c>
      <c r="G36" s="45">
        <v>618300</v>
      </c>
      <c r="H36" s="45"/>
      <c r="I36" s="45">
        <f>J36+K36</f>
        <v>618300</v>
      </c>
      <c r="J36" s="45"/>
      <c r="K36" s="45">
        <f>G36</f>
        <v>618300</v>
      </c>
      <c r="L36" s="54" t="s">
        <v>24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77378.52</v>
      </c>
      <c r="E38" s="45">
        <v>0</v>
      </c>
      <c r="F38" s="45">
        <f>D38</f>
        <v>77378.52</v>
      </c>
      <c r="G38" s="45">
        <v>0</v>
      </c>
      <c r="H38" s="45"/>
      <c r="I38" s="45">
        <f>J38+K38</f>
        <v>0</v>
      </c>
      <c r="J38" s="45"/>
      <c r="K38" s="45">
        <f>G38</f>
        <v>0</v>
      </c>
      <c r="L38" s="54" t="s">
        <v>24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75750.38</v>
      </c>
      <c r="E39" s="45">
        <v>0</v>
      </c>
      <c r="F39" s="45">
        <f>D39</f>
        <v>75750.38</v>
      </c>
      <c r="G39" s="45">
        <v>0</v>
      </c>
      <c r="H39" s="45"/>
      <c r="I39" s="45">
        <f>J39+K39</f>
        <v>0</v>
      </c>
      <c r="J39" s="45"/>
      <c r="K39" s="45">
        <f>G39</f>
        <v>0</v>
      </c>
      <c r="L39" s="54" t="s">
        <v>24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1263018.8799999999</v>
      </c>
      <c r="E40" s="45">
        <v>0</v>
      </c>
      <c r="F40" s="45">
        <f>D40</f>
        <v>1263018.8799999999</v>
      </c>
      <c r="G40" s="45">
        <v>1262879.2</v>
      </c>
      <c r="H40" s="45"/>
      <c r="I40" s="45">
        <f>J40+K40</f>
        <v>1262879.2</v>
      </c>
      <c r="J40" s="45"/>
      <c r="K40" s="45">
        <f>G40</f>
        <v>1262879.2</v>
      </c>
      <c r="L40" s="54" t="s">
        <v>24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2648204</v>
      </c>
      <c r="E41" s="45">
        <v>2171047.5499999998</v>
      </c>
      <c r="F41" s="45">
        <v>477156.45</v>
      </c>
      <c r="G41" s="45">
        <v>2648204</v>
      </c>
      <c r="H41" s="45"/>
      <c r="I41" s="45">
        <f>J41+K41</f>
        <v>2648204</v>
      </c>
      <c r="J41" s="45">
        <f>E41</f>
        <v>2171047.5499999998</v>
      </c>
      <c r="K41" s="45">
        <f>G41-J41</f>
        <v>477156.45000000019</v>
      </c>
      <c r="L41" s="54" t="s">
        <v>24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15889.2</v>
      </c>
      <c r="E43" s="45">
        <v>0</v>
      </c>
      <c r="F43" s="45">
        <f>D43</f>
        <v>15889.2</v>
      </c>
      <c r="G43" s="45">
        <v>15889.2</v>
      </c>
      <c r="H43" s="45"/>
      <c r="I43" s="45">
        <f>J43+K43</f>
        <v>15889.2</v>
      </c>
      <c r="J43" s="45"/>
      <c r="K43" s="45">
        <f>G43</f>
        <v>15889.2</v>
      </c>
      <c r="L43" s="54" t="s">
        <v>24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4307402.88</v>
      </c>
      <c r="E45" s="45">
        <v>0</v>
      </c>
      <c r="F45" s="45">
        <v>4307402.88</v>
      </c>
      <c r="G45" s="45">
        <v>4307402.88</v>
      </c>
      <c r="H45" s="45"/>
      <c r="I45" s="45">
        <f>J45+K45</f>
        <v>4307402.88</v>
      </c>
      <c r="J45" s="45"/>
      <c r="K45" s="45">
        <f>G45</f>
        <v>4307402.88</v>
      </c>
      <c r="L45" s="54" t="s">
        <v>24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1560000</v>
      </c>
      <c r="E46" s="45">
        <v>0</v>
      </c>
      <c r="F46" s="45">
        <f>D46</f>
        <v>1560000</v>
      </c>
      <c r="G46" s="45">
        <v>1548010.86</v>
      </c>
      <c r="H46" s="45"/>
      <c r="I46" s="45">
        <f>J46+K46</f>
        <v>1548010.86</v>
      </c>
      <c r="J46" s="45"/>
      <c r="K46" s="45">
        <f>G46</f>
        <v>1548010.86</v>
      </c>
      <c r="L46" s="54" t="s">
        <v>24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2">SUM(D14:D47)</f>
        <v>197244654.66</v>
      </c>
      <c r="E48" s="58">
        <f t="shared" si="2"/>
        <v>15038033.030000001</v>
      </c>
      <c r="F48" s="58">
        <f t="shared" si="2"/>
        <v>182206621.63</v>
      </c>
      <c r="G48" s="58">
        <f t="shared" si="2"/>
        <v>196317272.74000001</v>
      </c>
      <c r="H48" s="58">
        <f t="shared" si="2"/>
        <v>10059.790000000001</v>
      </c>
      <c r="I48" s="58">
        <f t="shared" si="2"/>
        <v>196307212.94999999</v>
      </c>
      <c r="J48" s="58">
        <f t="shared" si="2"/>
        <v>15038033.030000001</v>
      </c>
      <c r="K48" s="58">
        <f t="shared" si="2"/>
        <v>181269179.91999999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F0"/>
  </sheetPr>
  <dimension ref="A1:M51"/>
  <sheetViews>
    <sheetView showGridLines="0" zoomScale="90" zoomScaleNormal="90" workbookViewId="0">
      <pane ySplit="13" topLeftCell="A14" activePane="bottomLeft" state="frozen"/>
      <selection pane="bottomLeft" activeCell="K49" sqref="K49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9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0"/>
      <c r="I7" s="60"/>
      <c r="J7" s="60"/>
      <c r="K7" s="60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0"/>
      <c r="I8" s="60"/>
      <c r="J8" s="60"/>
      <c r="K8" s="60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0"/>
      <c r="I9" s="60"/>
      <c r="J9" s="60"/>
      <c r="K9" s="60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0"/>
      <c r="I10" s="60"/>
      <c r="J10" s="60"/>
      <c r="K10" s="60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0"/>
      <c r="I11" s="60"/>
      <c r="J11" s="60"/>
      <c r="K11" s="60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11291</v>
      </c>
      <c r="E14" s="45">
        <v>11291</v>
      </c>
      <c r="F14" s="45">
        <v>0</v>
      </c>
      <c r="G14" s="45">
        <v>11291</v>
      </c>
      <c r="H14" s="45"/>
      <c r="I14" s="45">
        <f>J14+K14</f>
        <v>11291</v>
      </c>
      <c r="J14" s="45">
        <f>G14</f>
        <v>11291</v>
      </c>
      <c r="K14" s="45">
        <v>0</v>
      </c>
      <c r="L14" s="54" t="s">
        <v>20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748301.83</v>
      </c>
      <c r="E17" s="45">
        <v>0</v>
      </c>
      <c r="F17" s="45">
        <f>D17</f>
        <v>748301.83</v>
      </c>
      <c r="G17" s="45">
        <v>748301.83</v>
      </c>
      <c r="H17" s="45"/>
      <c r="I17" s="45">
        <f>J17+K17</f>
        <v>748301.83</v>
      </c>
      <c r="J17" s="45"/>
      <c r="K17" s="45">
        <f>G17</f>
        <v>748301.83</v>
      </c>
      <c r="L17" s="54" t="s">
        <v>20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1096982.75</v>
      </c>
      <c r="E18" s="45">
        <v>0</v>
      </c>
      <c r="F18" s="45">
        <f>D18</f>
        <v>1096982.75</v>
      </c>
      <c r="G18" s="45">
        <v>605467.86</v>
      </c>
      <c r="H18" s="45"/>
      <c r="I18" s="45">
        <f>J18+K18</f>
        <v>605467.86</v>
      </c>
      <c r="J18" s="45"/>
      <c r="K18" s="45">
        <f>G18</f>
        <v>605467.86</v>
      </c>
      <c r="L18" s="54" t="s">
        <v>20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1322900</v>
      </c>
      <c r="E19" s="45">
        <v>1322900</v>
      </c>
      <c r="F19" s="45">
        <v>0</v>
      </c>
      <c r="G19" s="45">
        <v>1235135.1499999999</v>
      </c>
      <c r="H19" s="45"/>
      <c r="I19" s="45">
        <f>J19+K19</f>
        <v>1235135.1499999999</v>
      </c>
      <c r="J19" s="45">
        <f>G19</f>
        <v>1235135.1499999999</v>
      </c>
      <c r="K19" s="45">
        <v>0</v>
      </c>
      <c r="L19" s="54" t="s">
        <v>20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1126585.46</v>
      </c>
      <c r="E20" s="45">
        <v>0</v>
      </c>
      <c r="F20" s="45">
        <v>1126585.46</v>
      </c>
      <c r="G20" s="45">
        <v>1103739.83</v>
      </c>
      <c r="H20" s="45"/>
      <c r="I20" s="45">
        <f>J20+K20</f>
        <v>1103739.83</v>
      </c>
      <c r="J20" s="45"/>
      <c r="K20" s="45">
        <f>G20</f>
        <v>1103739.83</v>
      </c>
      <c r="L20" s="54" t="s">
        <v>20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35678382.969999999</v>
      </c>
      <c r="E22" s="45">
        <v>0</v>
      </c>
      <c r="F22" s="45">
        <v>35678382.969999999</v>
      </c>
      <c r="G22" s="45">
        <v>34872185.479999997</v>
      </c>
      <c r="H22" s="45"/>
      <c r="I22" s="45">
        <f>J22+K22</f>
        <v>34872185.479999997</v>
      </c>
      <c r="J22" s="45"/>
      <c r="K22" s="45">
        <f>G22</f>
        <v>34872185.479999997</v>
      </c>
      <c r="L22" s="54" t="s">
        <v>20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429660</v>
      </c>
      <c r="E25" s="45">
        <f>D25</f>
        <v>429660</v>
      </c>
      <c r="F25" s="45">
        <v>0</v>
      </c>
      <c r="G25" s="45">
        <v>429660</v>
      </c>
      <c r="H25" s="45"/>
      <c r="I25" s="45">
        <f t="shared" ref="I25:I36" si="0">J25+K25</f>
        <v>429660</v>
      </c>
      <c r="J25" s="45">
        <f>G25</f>
        <v>429660</v>
      </c>
      <c r="K25" s="45">
        <v>0</v>
      </c>
      <c r="L25" s="54" t="s">
        <v>20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31130820</v>
      </c>
      <c r="E26" s="45">
        <v>31130820</v>
      </c>
      <c r="F26" s="45">
        <v>0</v>
      </c>
      <c r="G26" s="45">
        <v>29177820</v>
      </c>
      <c r="H26" s="45"/>
      <c r="I26" s="45">
        <f t="shared" si="0"/>
        <v>29177820</v>
      </c>
      <c r="J26" s="45">
        <f>G26</f>
        <v>29177820</v>
      </c>
      <c r="K26" s="45">
        <v>0</v>
      </c>
      <c r="L26" s="54" t="s">
        <v>20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33227.040000000001</v>
      </c>
      <c r="E27" s="45">
        <v>0</v>
      </c>
      <c r="F27" s="45">
        <v>33227.040000000001</v>
      </c>
      <c r="G27" s="45">
        <v>33227.040000000001</v>
      </c>
      <c r="H27" s="45"/>
      <c r="I27" s="45">
        <f t="shared" si="0"/>
        <v>33227.040000000001</v>
      </c>
      <c r="J27" s="45"/>
      <c r="K27" s="45">
        <f t="shared" ref="K27:K32" si="1">G27</f>
        <v>33227.040000000001</v>
      </c>
      <c r="L27" s="54" t="s">
        <v>20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2407450.08</v>
      </c>
      <c r="E28" s="45">
        <v>0</v>
      </c>
      <c r="F28" s="45">
        <v>2407450.08</v>
      </c>
      <c r="G28" s="45">
        <v>2173717.11</v>
      </c>
      <c r="H28" s="45"/>
      <c r="I28" s="45">
        <f t="shared" si="0"/>
        <v>2173717.11</v>
      </c>
      <c r="J28" s="45"/>
      <c r="K28" s="45">
        <f t="shared" si="1"/>
        <v>2173717.11</v>
      </c>
      <c r="L28" s="54" t="s">
        <v>20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333542081.26999998</v>
      </c>
      <c r="E29" s="45">
        <v>0</v>
      </c>
      <c r="F29" s="45">
        <f>D29</f>
        <v>333542081.26999998</v>
      </c>
      <c r="G29" s="45">
        <v>333542081.26999998</v>
      </c>
      <c r="H29" s="45"/>
      <c r="I29" s="45">
        <f t="shared" si="0"/>
        <v>333542081.26999998</v>
      </c>
      <c r="J29" s="45"/>
      <c r="K29" s="45">
        <f t="shared" si="1"/>
        <v>333542081.26999998</v>
      </c>
      <c r="L29" s="54" t="s">
        <v>20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3695412</v>
      </c>
      <c r="E30" s="45">
        <v>0</v>
      </c>
      <c r="F30" s="45">
        <v>3695412</v>
      </c>
      <c r="G30" s="45">
        <v>3329032</v>
      </c>
      <c r="H30" s="45"/>
      <c r="I30" s="45">
        <f t="shared" si="0"/>
        <v>3329032</v>
      </c>
      <c r="J30" s="45"/>
      <c r="K30" s="45">
        <f t="shared" si="1"/>
        <v>3329032</v>
      </c>
      <c r="L30" s="54" t="s">
        <v>20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129017.56</v>
      </c>
      <c r="E31" s="45">
        <v>0</v>
      </c>
      <c r="F31" s="45">
        <v>129017.56</v>
      </c>
      <c r="G31" s="45">
        <v>129017.56</v>
      </c>
      <c r="H31" s="45"/>
      <c r="I31" s="45">
        <f t="shared" si="0"/>
        <v>129017.56</v>
      </c>
      <c r="J31" s="45"/>
      <c r="K31" s="45">
        <f t="shared" si="1"/>
        <v>129017.56</v>
      </c>
      <c r="L31" s="54" t="s">
        <v>20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381584</v>
      </c>
      <c r="E32" s="45">
        <v>0</v>
      </c>
      <c r="F32" s="45">
        <v>381584</v>
      </c>
      <c r="G32" s="45">
        <v>381584</v>
      </c>
      <c r="H32" s="45"/>
      <c r="I32" s="45">
        <f t="shared" si="0"/>
        <v>381584</v>
      </c>
      <c r="J32" s="45"/>
      <c r="K32" s="45">
        <f t="shared" si="1"/>
        <v>381584</v>
      </c>
      <c r="L32" s="54" t="s">
        <v>20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8824760</v>
      </c>
      <c r="E33" s="45">
        <v>7236303.2000000002</v>
      </c>
      <c r="F33" s="45">
        <v>1588456.8</v>
      </c>
      <c r="G33" s="45">
        <v>8824760</v>
      </c>
      <c r="H33" s="45"/>
      <c r="I33" s="45">
        <f t="shared" si="0"/>
        <v>8824760</v>
      </c>
      <c r="J33" s="45">
        <f>G33*82/100</f>
        <v>7236303.2000000002</v>
      </c>
      <c r="K33" s="45">
        <f>G33-J33</f>
        <v>1588456.7999999998</v>
      </c>
      <c r="L33" s="54" t="s">
        <v>20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>
        <v>21210</v>
      </c>
      <c r="E34" s="45">
        <v>0</v>
      </c>
      <c r="F34" s="45">
        <v>21210</v>
      </c>
      <c r="G34" s="45">
        <v>0</v>
      </c>
      <c r="H34" s="45"/>
      <c r="I34" s="45">
        <f t="shared" si="0"/>
        <v>0</v>
      </c>
      <c r="J34" s="45"/>
      <c r="K34" s="45">
        <f>G34</f>
        <v>0</v>
      </c>
      <c r="L34" s="54" t="s">
        <v>20</v>
      </c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626903.64</v>
      </c>
      <c r="E35" s="45">
        <v>0</v>
      </c>
      <c r="F35" s="45">
        <f>D35</f>
        <v>626903.64</v>
      </c>
      <c r="G35" s="45">
        <v>626903.64</v>
      </c>
      <c r="H35" s="45"/>
      <c r="I35" s="45">
        <f t="shared" si="0"/>
        <v>626903.64</v>
      </c>
      <c r="J35" s="45"/>
      <c r="K35" s="45">
        <f>G35</f>
        <v>626903.64</v>
      </c>
      <c r="L35" s="54" t="s">
        <v>20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611900</v>
      </c>
      <c r="E36" s="45">
        <v>0</v>
      </c>
      <c r="F36" s="45">
        <f>D36</f>
        <v>611900</v>
      </c>
      <c r="G36" s="45">
        <v>611900</v>
      </c>
      <c r="H36" s="45"/>
      <c r="I36" s="45">
        <f t="shared" si="0"/>
        <v>611900</v>
      </c>
      <c r="J36" s="45"/>
      <c r="K36" s="45">
        <f>G36</f>
        <v>611900</v>
      </c>
      <c r="L36" s="54" t="s">
        <v>20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1429878.66</v>
      </c>
      <c r="E38" s="45">
        <v>0</v>
      </c>
      <c r="F38" s="45">
        <f>D38</f>
        <v>1429878.66</v>
      </c>
      <c r="G38" s="45">
        <v>1311233.8</v>
      </c>
      <c r="H38" s="45"/>
      <c r="I38" s="45">
        <f>J38+K38</f>
        <v>1311233.8</v>
      </c>
      <c r="J38" s="45"/>
      <c r="K38" s="45">
        <f>G38</f>
        <v>1311233.8</v>
      </c>
      <c r="L38" s="54" t="s">
        <v>20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156195</v>
      </c>
      <c r="E39" s="45">
        <v>0</v>
      </c>
      <c r="F39" s="45">
        <f>D39</f>
        <v>156195</v>
      </c>
      <c r="G39" s="45">
        <v>147056</v>
      </c>
      <c r="H39" s="45">
        <v>9555</v>
      </c>
      <c r="I39" s="45">
        <f>J39+K39</f>
        <v>137501</v>
      </c>
      <c r="J39" s="45"/>
      <c r="K39" s="45">
        <f>G39-H39</f>
        <v>137501</v>
      </c>
      <c r="L39" s="54" t="s">
        <v>20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15582797.16</v>
      </c>
      <c r="E40" s="45">
        <v>0</v>
      </c>
      <c r="F40" s="45">
        <f>D40</f>
        <v>15582797.16</v>
      </c>
      <c r="G40" s="45">
        <v>15028499.08</v>
      </c>
      <c r="H40" s="45"/>
      <c r="I40" s="45">
        <f>J40+K40</f>
        <v>15028499.08</v>
      </c>
      <c r="J40" s="45"/>
      <c r="K40" s="45">
        <f>G40</f>
        <v>15028499.08</v>
      </c>
      <c r="L40" s="54" t="s">
        <v>20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1689180</v>
      </c>
      <c r="E41" s="45">
        <v>1384821.6</v>
      </c>
      <c r="F41" s="45">
        <v>304358.40000000002</v>
      </c>
      <c r="G41" s="45">
        <v>1689180</v>
      </c>
      <c r="H41" s="45"/>
      <c r="I41" s="45">
        <f>J41+K41</f>
        <v>1689180</v>
      </c>
      <c r="J41" s="45">
        <f>E41</f>
        <v>1384821.6</v>
      </c>
      <c r="K41" s="45">
        <f>G41-J41</f>
        <v>304358.39999999991</v>
      </c>
      <c r="L41" s="54" t="s">
        <v>20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10135.1</v>
      </c>
      <c r="E43" s="45">
        <v>0</v>
      </c>
      <c r="F43" s="45">
        <f>D43</f>
        <v>10135.1</v>
      </c>
      <c r="G43" s="45">
        <v>10135.1</v>
      </c>
      <c r="H43" s="45"/>
      <c r="I43" s="45">
        <f>J43+K43</f>
        <v>10135.1</v>
      </c>
      <c r="J43" s="45"/>
      <c r="K43" s="45">
        <f>G43</f>
        <v>10135.1</v>
      </c>
      <c r="L43" s="54" t="s">
        <v>20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7250329.4199999999</v>
      </c>
      <c r="E45" s="45">
        <v>0</v>
      </c>
      <c r="F45" s="45">
        <v>7250329.4199999999</v>
      </c>
      <c r="G45" s="45">
        <v>6232704.7199999997</v>
      </c>
      <c r="H45" s="45"/>
      <c r="I45" s="45">
        <f>J45+K45</f>
        <v>6232704.7199999997</v>
      </c>
      <c r="J45" s="45"/>
      <c r="K45" s="45">
        <f>G45</f>
        <v>6232704.7199999997</v>
      </c>
      <c r="L45" s="54" t="s">
        <v>20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1964904</v>
      </c>
      <c r="E46" s="45">
        <v>0</v>
      </c>
      <c r="F46" s="45">
        <f>D46</f>
        <v>1964904</v>
      </c>
      <c r="G46" s="45">
        <v>1964904</v>
      </c>
      <c r="H46" s="45"/>
      <c r="I46" s="45">
        <f>J46+K46</f>
        <v>1964904</v>
      </c>
      <c r="J46" s="45"/>
      <c r="K46" s="45">
        <f>G46</f>
        <v>1964904</v>
      </c>
      <c r="L46" s="54" t="s">
        <v>20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2">SUM(D14:D47)</f>
        <v>449901888.94000006</v>
      </c>
      <c r="E48" s="58">
        <f t="shared" si="2"/>
        <v>41515795.800000004</v>
      </c>
      <c r="F48" s="58">
        <f t="shared" si="2"/>
        <v>408386093.14000005</v>
      </c>
      <c r="G48" s="58">
        <f t="shared" si="2"/>
        <v>444219536.47000003</v>
      </c>
      <c r="H48" s="58">
        <f t="shared" si="2"/>
        <v>9555</v>
      </c>
      <c r="I48" s="58">
        <f t="shared" si="2"/>
        <v>444209981.47000003</v>
      </c>
      <c r="J48" s="58">
        <f t="shared" si="2"/>
        <v>39475030.950000003</v>
      </c>
      <c r="K48" s="58">
        <f t="shared" si="2"/>
        <v>404734950.51999998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F0"/>
  </sheetPr>
  <dimension ref="A1:M51"/>
  <sheetViews>
    <sheetView showGridLines="0" zoomScale="80" zoomScaleNormal="80" workbookViewId="0">
      <pane ySplit="13" topLeftCell="A14" activePane="bottomLeft" state="frozen"/>
      <selection pane="bottomLeft" activeCell="L29" sqref="L29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9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0"/>
      <c r="I7" s="60"/>
      <c r="J7" s="60"/>
      <c r="K7" s="60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0"/>
      <c r="I8" s="60"/>
      <c r="J8" s="60"/>
      <c r="K8" s="60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0"/>
      <c r="I9" s="60"/>
      <c r="J9" s="60"/>
      <c r="K9" s="60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0"/>
      <c r="I10" s="60"/>
      <c r="J10" s="60"/>
      <c r="K10" s="60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0"/>
      <c r="I11" s="60"/>
      <c r="J11" s="60"/>
      <c r="K11" s="60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4886</v>
      </c>
      <c r="E14" s="45">
        <v>4886</v>
      </c>
      <c r="F14" s="45">
        <v>0</v>
      </c>
      <c r="G14" s="45">
        <v>4886</v>
      </c>
      <c r="H14" s="45"/>
      <c r="I14" s="45">
        <f>J14+K14</f>
        <v>4886</v>
      </c>
      <c r="J14" s="45">
        <f>G14</f>
        <v>4886</v>
      </c>
      <c r="K14" s="45">
        <v>0</v>
      </c>
      <c r="L14" s="54" t="s">
        <v>21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866680.42</v>
      </c>
      <c r="E17" s="45">
        <v>0</v>
      </c>
      <c r="F17" s="45">
        <f>D17</f>
        <v>866680.42</v>
      </c>
      <c r="G17" s="45">
        <v>866680.42</v>
      </c>
      <c r="H17" s="45"/>
      <c r="I17" s="45">
        <f t="shared" ref="I17:I22" si="0">J17+K17</f>
        <v>866680.42</v>
      </c>
      <c r="J17" s="45"/>
      <c r="K17" s="45">
        <f>G17</f>
        <v>866680.42</v>
      </c>
      <c r="L17" s="54" t="s">
        <v>21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1064094.67</v>
      </c>
      <c r="E18" s="45">
        <v>0</v>
      </c>
      <c r="F18" s="45">
        <f>D18</f>
        <v>1064094.67</v>
      </c>
      <c r="G18" s="45">
        <v>1064094.67</v>
      </c>
      <c r="H18" s="45"/>
      <c r="I18" s="45">
        <f t="shared" si="0"/>
        <v>1064094.67</v>
      </c>
      <c r="J18" s="45"/>
      <c r="K18" s="45">
        <f>G18</f>
        <v>1064094.67</v>
      </c>
      <c r="L18" s="54" t="s">
        <v>21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1245900</v>
      </c>
      <c r="E19" s="45">
        <v>1245900</v>
      </c>
      <c r="F19" s="45">
        <v>0</v>
      </c>
      <c r="G19" s="45">
        <v>1245900</v>
      </c>
      <c r="H19" s="45"/>
      <c r="I19" s="45">
        <f t="shared" si="0"/>
        <v>1245900</v>
      </c>
      <c r="J19" s="45">
        <f>G19</f>
        <v>1245900</v>
      </c>
      <c r="K19" s="45">
        <v>0</v>
      </c>
      <c r="L19" s="54" t="s">
        <v>21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1376914.9</v>
      </c>
      <c r="E20" s="45">
        <v>0</v>
      </c>
      <c r="F20" s="45">
        <v>1376914.9</v>
      </c>
      <c r="G20" s="45">
        <v>823304.31</v>
      </c>
      <c r="H20" s="45"/>
      <c r="I20" s="45">
        <f t="shared" si="0"/>
        <v>823304.31</v>
      </c>
      <c r="J20" s="45"/>
      <c r="K20" s="45">
        <f>G20</f>
        <v>823304.31</v>
      </c>
      <c r="L20" s="54" t="s">
        <v>21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>
        <v>1783288.75</v>
      </c>
      <c r="E21" s="45">
        <v>0</v>
      </c>
      <c r="F21" s="45">
        <v>1783288.75</v>
      </c>
      <c r="G21" s="45">
        <v>1606896.48</v>
      </c>
      <c r="H21" s="45"/>
      <c r="I21" s="45">
        <f t="shared" si="0"/>
        <v>1606896.48</v>
      </c>
      <c r="J21" s="45"/>
      <c r="K21" s="45">
        <f>G21</f>
        <v>1606896.48</v>
      </c>
      <c r="L21" s="54" t="s">
        <v>21</v>
      </c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97798263.159999996</v>
      </c>
      <c r="E22" s="45">
        <v>0</v>
      </c>
      <c r="F22" s="45">
        <v>97798263.159999996</v>
      </c>
      <c r="G22" s="45">
        <v>93865904.540000007</v>
      </c>
      <c r="H22" s="45"/>
      <c r="I22" s="45">
        <f t="shared" si="0"/>
        <v>93865904.540000007</v>
      </c>
      <c r="J22" s="45"/>
      <c r="K22" s="45">
        <f>G22</f>
        <v>93865904.540000007</v>
      </c>
      <c r="L22" s="54" t="s">
        <v>21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42.22</v>
      </c>
      <c r="E24" s="45">
        <v>0</v>
      </c>
      <c r="F24" s="45">
        <v>42.22</v>
      </c>
      <c r="G24" s="45">
        <v>42.22</v>
      </c>
      <c r="H24" s="45"/>
      <c r="I24" s="45">
        <f t="shared" ref="I24:I36" si="1">J24+K24</f>
        <v>42.22</v>
      </c>
      <c r="J24" s="45"/>
      <c r="K24" s="45">
        <f>G24</f>
        <v>42.22</v>
      </c>
      <c r="L24" s="54" t="s">
        <v>21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429660</v>
      </c>
      <c r="E25" s="45">
        <f>D25</f>
        <v>429660</v>
      </c>
      <c r="F25" s="45">
        <v>0</v>
      </c>
      <c r="G25" s="45">
        <v>429660</v>
      </c>
      <c r="H25" s="45"/>
      <c r="I25" s="45">
        <f t="shared" si="1"/>
        <v>429660</v>
      </c>
      <c r="J25" s="45">
        <f>G25</f>
        <v>429660</v>
      </c>
      <c r="K25" s="45">
        <v>0</v>
      </c>
      <c r="L25" s="54" t="s">
        <v>21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41442660</v>
      </c>
      <c r="E26" s="45">
        <v>41442660</v>
      </c>
      <c r="F26" s="45">
        <v>0</v>
      </c>
      <c r="G26" s="45">
        <v>41247360</v>
      </c>
      <c r="H26" s="45"/>
      <c r="I26" s="45">
        <f t="shared" si="1"/>
        <v>41247360</v>
      </c>
      <c r="J26" s="45">
        <f>G26</f>
        <v>41247360</v>
      </c>
      <c r="K26" s="45">
        <v>0</v>
      </c>
      <c r="L26" s="54" t="s">
        <v>21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33227.040000000001</v>
      </c>
      <c r="E27" s="45">
        <v>0</v>
      </c>
      <c r="F27" s="45">
        <v>33227.040000000001</v>
      </c>
      <c r="G27" s="45">
        <v>33227.040000000001</v>
      </c>
      <c r="H27" s="45"/>
      <c r="I27" s="45">
        <f t="shared" si="1"/>
        <v>33227.040000000001</v>
      </c>
      <c r="J27" s="45"/>
      <c r="K27" s="45">
        <f t="shared" ref="K27:K32" si="2">G27</f>
        <v>33227.040000000001</v>
      </c>
      <c r="L27" s="54" t="s">
        <v>21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3204899.04</v>
      </c>
      <c r="E28" s="45">
        <v>0</v>
      </c>
      <c r="F28" s="45">
        <v>3204899.04</v>
      </c>
      <c r="G28" s="45">
        <v>3183227.58</v>
      </c>
      <c r="H28" s="45"/>
      <c r="I28" s="45">
        <f t="shared" si="1"/>
        <v>3183227.58</v>
      </c>
      <c r="J28" s="45"/>
      <c r="K28" s="45">
        <f t="shared" si="2"/>
        <v>3183227.58</v>
      </c>
      <c r="L28" s="54" t="s">
        <v>21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326889180.08999997</v>
      </c>
      <c r="E29" s="45">
        <v>0</v>
      </c>
      <c r="F29" s="45">
        <f>D29</f>
        <v>326889180.08999997</v>
      </c>
      <c r="G29" s="45">
        <v>326889180.08999997</v>
      </c>
      <c r="H29" s="45"/>
      <c r="I29" s="45">
        <f t="shared" si="1"/>
        <v>326889180.08999997</v>
      </c>
      <c r="J29" s="45"/>
      <c r="K29" s="45">
        <f t="shared" si="2"/>
        <v>326889180.08999997</v>
      </c>
      <c r="L29" s="54" t="s">
        <v>21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4290720</v>
      </c>
      <c r="E30" s="45">
        <v>0</v>
      </c>
      <c r="F30" s="45">
        <v>4290720</v>
      </c>
      <c r="G30" s="45">
        <v>4290720</v>
      </c>
      <c r="H30" s="45"/>
      <c r="I30" s="45">
        <f t="shared" si="1"/>
        <v>4290720</v>
      </c>
      <c r="J30" s="45"/>
      <c r="K30" s="45">
        <f t="shared" si="2"/>
        <v>4290720</v>
      </c>
      <c r="L30" s="54" t="s">
        <v>21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147784</v>
      </c>
      <c r="E31" s="45">
        <v>0</v>
      </c>
      <c r="F31" s="45">
        <v>147784</v>
      </c>
      <c r="G31" s="45">
        <v>147784</v>
      </c>
      <c r="H31" s="45"/>
      <c r="I31" s="45">
        <f t="shared" si="1"/>
        <v>147784</v>
      </c>
      <c r="J31" s="45"/>
      <c r="K31" s="45">
        <f t="shared" si="2"/>
        <v>147784</v>
      </c>
      <c r="L31" s="54" t="s">
        <v>21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812280</v>
      </c>
      <c r="E32" s="45">
        <v>0</v>
      </c>
      <c r="F32" s="45">
        <v>812280</v>
      </c>
      <c r="G32" s="45">
        <v>812280</v>
      </c>
      <c r="H32" s="45"/>
      <c r="I32" s="45">
        <f t="shared" si="1"/>
        <v>812280</v>
      </c>
      <c r="J32" s="45"/>
      <c r="K32" s="45">
        <f t="shared" si="2"/>
        <v>812280</v>
      </c>
      <c r="L32" s="54" t="s">
        <v>21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9675400</v>
      </c>
      <c r="E33" s="45">
        <v>7933828</v>
      </c>
      <c r="F33" s="45">
        <v>1741572</v>
      </c>
      <c r="G33" s="45">
        <v>9675400</v>
      </c>
      <c r="H33" s="45"/>
      <c r="I33" s="45">
        <f t="shared" si="1"/>
        <v>9675400</v>
      </c>
      <c r="J33" s="45">
        <f>G33*82/100</f>
        <v>7933828</v>
      </c>
      <c r="K33" s="45">
        <f>G33-J33</f>
        <v>1741572</v>
      </c>
      <c r="L33" s="54" t="s">
        <v>21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>
        <v>7070</v>
      </c>
      <c r="E34" s="45">
        <v>0</v>
      </c>
      <c r="F34" s="45">
        <v>7070</v>
      </c>
      <c r="G34" s="45">
        <v>0</v>
      </c>
      <c r="H34" s="45"/>
      <c r="I34" s="45">
        <f t="shared" si="1"/>
        <v>0</v>
      </c>
      <c r="J34" s="45"/>
      <c r="K34" s="45">
        <f>G34</f>
        <v>0</v>
      </c>
      <c r="L34" s="54" t="s">
        <v>21</v>
      </c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1045912.18</v>
      </c>
      <c r="E35" s="45">
        <v>0</v>
      </c>
      <c r="F35" s="45">
        <f>D35</f>
        <v>1045912.18</v>
      </c>
      <c r="G35" s="45">
        <v>1045912.18</v>
      </c>
      <c r="H35" s="45"/>
      <c r="I35" s="45">
        <f t="shared" si="1"/>
        <v>1045912.18</v>
      </c>
      <c r="J35" s="45"/>
      <c r="K35" s="45">
        <f>G35</f>
        <v>1045912.18</v>
      </c>
      <c r="L35" s="54" t="s">
        <v>21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618300</v>
      </c>
      <c r="E36" s="45">
        <v>0</v>
      </c>
      <c r="F36" s="45">
        <f>D36</f>
        <v>618300</v>
      </c>
      <c r="G36" s="45">
        <v>618229.67000000004</v>
      </c>
      <c r="H36" s="45"/>
      <c r="I36" s="45">
        <f t="shared" si="1"/>
        <v>618229.67000000004</v>
      </c>
      <c r="J36" s="45"/>
      <c r="K36" s="45">
        <f>G36</f>
        <v>618229.67000000004</v>
      </c>
      <c r="L36" s="54" t="s">
        <v>21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2320246.02</v>
      </c>
      <c r="E38" s="45">
        <v>0</v>
      </c>
      <c r="F38" s="45">
        <f>D38</f>
        <v>2320246.02</v>
      </c>
      <c r="G38" s="45">
        <v>1556296.75</v>
      </c>
      <c r="H38" s="45"/>
      <c r="I38" s="45">
        <f>J38+K38</f>
        <v>1556296.75</v>
      </c>
      <c r="J38" s="45"/>
      <c r="K38" s="45">
        <f>G38</f>
        <v>1556296.75</v>
      </c>
      <c r="L38" s="54" t="s">
        <v>21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75750.38</v>
      </c>
      <c r="E39" s="45">
        <v>0</v>
      </c>
      <c r="F39" s="45">
        <f>D39</f>
        <v>75750.38</v>
      </c>
      <c r="G39" s="45">
        <v>45695</v>
      </c>
      <c r="H39" s="45"/>
      <c r="I39" s="45">
        <f>J39+K39</f>
        <v>45695</v>
      </c>
      <c r="J39" s="45"/>
      <c r="K39" s="45">
        <f>G39</f>
        <v>45695</v>
      </c>
      <c r="L39" s="54" t="s">
        <v>21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18034916.120000001</v>
      </c>
      <c r="E40" s="45">
        <v>0</v>
      </c>
      <c r="F40" s="45">
        <f>D40</f>
        <v>18034916.120000001</v>
      </c>
      <c r="G40" s="45">
        <v>17689196.059999999</v>
      </c>
      <c r="H40" s="45"/>
      <c r="I40" s="45">
        <f>J40+K40</f>
        <v>17689196.059999999</v>
      </c>
      <c r="J40" s="45"/>
      <c r="K40" s="45">
        <f>G40</f>
        <v>17689196.059999999</v>
      </c>
      <c r="L40" s="54" t="s">
        <v>21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2078637</v>
      </c>
      <c r="E41" s="45">
        <v>1704105.79</v>
      </c>
      <c r="F41" s="45">
        <v>374531.21</v>
      </c>
      <c r="G41" s="45">
        <v>2078637</v>
      </c>
      <c r="H41" s="45"/>
      <c r="I41" s="45">
        <f>J41+K41</f>
        <v>2078637</v>
      </c>
      <c r="J41" s="45">
        <f>E41</f>
        <v>1704105.79</v>
      </c>
      <c r="K41" s="45">
        <f>G41-J41</f>
        <v>374531.20999999996</v>
      </c>
      <c r="L41" s="54" t="s">
        <v>21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12471.8</v>
      </c>
      <c r="E43" s="45">
        <v>0</v>
      </c>
      <c r="F43" s="45">
        <f>D43</f>
        <v>12471.8</v>
      </c>
      <c r="G43" s="45">
        <v>12471.8</v>
      </c>
      <c r="H43" s="45"/>
      <c r="I43" s="45">
        <f>J43+K43</f>
        <v>12471.8</v>
      </c>
      <c r="J43" s="45"/>
      <c r="K43" s="45">
        <f>G43</f>
        <v>12471.8</v>
      </c>
      <c r="L43" s="54" t="s">
        <v>21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6872459.6200000001</v>
      </c>
      <c r="E45" s="45">
        <v>0</v>
      </c>
      <c r="F45" s="45">
        <v>6872459.6200000001</v>
      </c>
      <c r="G45" s="45">
        <v>6596773.2300000004</v>
      </c>
      <c r="H45" s="45"/>
      <c r="I45" s="45">
        <f>J45+K45</f>
        <v>6596773.2300000004</v>
      </c>
      <c r="J45" s="45"/>
      <c r="K45" s="45">
        <f>G45</f>
        <v>6596773.2300000004</v>
      </c>
      <c r="L45" s="54" t="s">
        <v>21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2193546.96</v>
      </c>
      <c r="E46" s="45">
        <v>0</v>
      </c>
      <c r="F46" s="45">
        <f>D46</f>
        <v>2193546.96</v>
      </c>
      <c r="G46" s="45">
        <v>2156288.2999999998</v>
      </c>
      <c r="H46" s="45"/>
      <c r="I46" s="45">
        <f>J46+K46</f>
        <v>2156288.2999999998</v>
      </c>
      <c r="J46" s="45"/>
      <c r="K46" s="45">
        <f>G46</f>
        <v>2156288.2999999998</v>
      </c>
      <c r="L46" s="54" t="s">
        <v>21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3">SUM(D14:D47)</f>
        <v>524325190.36999995</v>
      </c>
      <c r="E48" s="58">
        <f t="shared" si="3"/>
        <v>52761039.789999999</v>
      </c>
      <c r="F48" s="58">
        <f t="shared" si="3"/>
        <v>471564150.57999992</v>
      </c>
      <c r="G48" s="58">
        <f t="shared" si="3"/>
        <v>517986047.34000003</v>
      </c>
      <c r="H48" s="58">
        <f t="shared" si="3"/>
        <v>0</v>
      </c>
      <c r="I48" s="58">
        <f t="shared" si="3"/>
        <v>517986047.34000003</v>
      </c>
      <c r="J48" s="58">
        <f t="shared" si="3"/>
        <v>52565739.789999999</v>
      </c>
      <c r="K48" s="58">
        <f t="shared" si="3"/>
        <v>465420307.55000001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F0"/>
  </sheetPr>
  <dimension ref="A1:M51"/>
  <sheetViews>
    <sheetView showGridLines="0" topLeftCell="B1" zoomScaleNormal="100" workbookViewId="0">
      <pane ySplit="13" topLeftCell="A35" activePane="bottomLeft" state="frozen"/>
      <selection pane="bottomLeft" activeCell="H38" sqref="H38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9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0"/>
      <c r="I7" s="60"/>
      <c r="J7" s="60"/>
      <c r="K7" s="60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0"/>
      <c r="I8" s="60"/>
      <c r="J8" s="60"/>
      <c r="K8" s="60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0"/>
      <c r="I9" s="60"/>
      <c r="J9" s="60"/>
      <c r="K9" s="60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0"/>
      <c r="I10" s="60"/>
      <c r="J10" s="60"/>
      <c r="K10" s="60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0"/>
      <c r="I11" s="60"/>
      <c r="J11" s="60"/>
      <c r="K11" s="60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25387</v>
      </c>
      <c r="E14" s="45">
        <v>25387</v>
      </c>
      <c r="F14" s="45">
        <v>0</v>
      </c>
      <c r="G14" s="45">
        <v>25387</v>
      </c>
      <c r="H14" s="45"/>
      <c r="I14" s="45">
        <f>J14+K14</f>
        <v>25387</v>
      </c>
      <c r="J14" s="45">
        <f>G14</f>
        <v>25387</v>
      </c>
      <c r="K14" s="45">
        <v>0</v>
      </c>
      <c r="L14" s="54" t="s">
        <v>22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1002758.69</v>
      </c>
      <c r="E17" s="45">
        <v>0</v>
      </c>
      <c r="F17" s="45">
        <f>D17</f>
        <v>1002758.69</v>
      </c>
      <c r="G17" s="45">
        <v>1002758.69</v>
      </c>
      <c r="H17" s="45"/>
      <c r="I17" s="45">
        <f t="shared" ref="I17:I36" si="0">J17+K17</f>
        <v>1002758.69</v>
      </c>
      <c r="J17" s="45"/>
      <c r="K17" s="45">
        <f>G17</f>
        <v>1002758.69</v>
      </c>
      <c r="L17" s="54" t="s">
        <v>22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1041326</v>
      </c>
      <c r="E18" s="45">
        <v>0</v>
      </c>
      <c r="F18" s="45">
        <f>D18</f>
        <v>1041326</v>
      </c>
      <c r="G18" s="45">
        <v>1040726</v>
      </c>
      <c r="H18" s="45"/>
      <c r="I18" s="45">
        <f t="shared" si="0"/>
        <v>1040726</v>
      </c>
      <c r="J18" s="45"/>
      <c r="K18" s="45">
        <f>G18</f>
        <v>1040726</v>
      </c>
      <c r="L18" s="54" t="s">
        <v>22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3307400</v>
      </c>
      <c r="E19" s="45">
        <v>3307400</v>
      </c>
      <c r="F19" s="45">
        <v>0</v>
      </c>
      <c r="G19" s="45">
        <v>3307400</v>
      </c>
      <c r="H19" s="45"/>
      <c r="I19" s="45">
        <f t="shared" si="0"/>
        <v>3307400</v>
      </c>
      <c r="J19" s="45">
        <f>G19</f>
        <v>3307400</v>
      </c>
      <c r="K19" s="45">
        <v>0</v>
      </c>
      <c r="L19" s="54" t="s">
        <v>22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2729658.52</v>
      </c>
      <c r="E20" s="45">
        <v>0</v>
      </c>
      <c r="F20" s="45">
        <v>2729658.52</v>
      </c>
      <c r="G20" s="45">
        <v>2506461.63</v>
      </c>
      <c r="H20" s="45"/>
      <c r="I20" s="45">
        <f t="shared" si="0"/>
        <v>2506461.63</v>
      </c>
      <c r="J20" s="45"/>
      <c r="K20" s="45">
        <f>G20</f>
        <v>2506461.63</v>
      </c>
      <c r="L20" s="54" t="s">
        <v>22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>
        <v>613340.02</v>
      </c>
      <c r="E21" s="45">
        <v>0</v>
      </c>
      <c r="F21" s="45">
        <v>613340.02</v>
      </c>
      <c r="G21" s="45">
        <v>613340.02</v>
      </c>
      <c r="H21" s="45"/>
      <c r="I21" s="45">
        <f t="shared" si="0"/>
        <v>613340.02</v>
      </c>
      <c r="J21" s="45"/>
      <c r="K21" s="45">
        <f>G21</f>
        <v>613340.02</v>
      </c>
      <c r="L21" s="54" t="s">
        <v>22</v>
      </c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33621180.950000003</v>
      </c>
      <c r="E22" s="45">
        <v>0</v>
      </c>
      <c r="F22" s="45">
        <v>33621180.950000003</v>
      </c>
      <c r="G22" s="45">
        <v>33299355.690000001</v>
      </c>
      <c r="H22" s="45"/>
      <c r="I22" s="45">
        <f t="shared" si="0"/>
        <v>33299355.690000001</v>
      </c>
      <c r="J22" s="45"/>
      <c r="K22" s="45">
        <f>G22</f>
        <v>33299355.690000001</v>
      </c>
      <c r="L22" s="54" t="s">
        <v>22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>
        <v>4536414.49</v>
      </c>
      <c r="E23" s="45">
        <v>0</v>
      </c>
      <c r="F23" s="45">
        <v>4536414.49</v>
      </c>
      <c r="G23" s="45">
        <v>4491555.49</v>
      </c>
      <c r="H23" s="45"/>
      <c r="I23" s="45">
        <f t="shared" si="0"/>
        <v>4491555.49</v>
      </c>
      <c r="J23" s="45"/>
      <c r="K23" s="45">
        <f>G23</f>
        <v>4491555.49</v>
      </c>
      <c r="L23" s="54" t="s">
        <v>22</v>
      </c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631.67999999999995</v>
      </c>
      <c r="E24" s="45">
        <v>0</v>
      </c>
      <c r="F24" s="45">
        <v>631.67999999999995</v>
      </c>
      <c r="G24" s="45">
        <v>631.67999999999995</v>
      </c>
      <c r="H24" s="45"/>
      <c r="I24" s="45">
        <f t="shared" si="0"/>
        <v>631.67999999999995</v>
      </c>
      <c r="J24" s="45"/>
      <c r="K24" s="45">
        <f>G24</f>
        <v>631.67999999999995</v>
      </c>
      <c r="L24" s="54" t="s">
        <v>22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390600</v>
      </c>
      <c r="E25" s="45">
        <f>D25</f>
        <v>390600</v>
      </c>
      <c r="F25" s="45">
        <v>0</v>
      </c>
      <c r="G25" s="45">
        <v>390600</v>
      </c>
      <c r="H25" s="45"/>
      <c r="I25" s="45">
        <f t="shared" si="0"/>
        <v>390600</v>
      </c>
      <c r="J25" s="45">
        <f>G25</f>
        <v>390600</v>
      </c>
      <c r="K25" s="45">
        <v>0</v>
      </c>
      <c r="L25" s="54" t="s">
        <v>22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38649870</v>
      </c>
      <c r="E26" s="45">
        <v>38649870</v>
      </c>
      <c r="F26" s="45">
        <v>0</v>
      </c>
      <c r="G26" s="45">
        <v>38649870</v>
      </c>
      <c r="H26" s="45"/>
      <c r="I26" s="45">
        <f t="shared" si="0"/>
        <v>38649870</v>
      </c>
      <c r="J26" s="45">
        <f>G26</f>
        <v>38649870</v>
      </c>
      <c r="K26" s="45">
        <v>0</v>
      </c>
      <c r="L26" s="54" t="s">
        <v>22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30206.400000000001</v>
      </c>
      <c r="E27" s="45">
        <v>0</v>
      </c>
      <c r="F27" s="45">
        <v>30206.400000000001</v>
      </c>
      <c r="G27" s="45">
        <v>30206.400000000001</v>
      </c>
      <c r="H27" s="45"/>
      <c r="I27" s="45">
        <f t="shared" si="0"/>
        <v>30206.400000000001</v>
      </c>
      <c r="J27" s="45"/>
      <c r="K27" s="45">
        <f t="shared" ref="K27:K32" si="1">G27</f>
        <v>30206.400000000001</v>
      </c>
      <c r="L27" s="54" t="s">
        <v>22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2988923.28</v>
      </c>
      <c r="E28" s="45">
        <v>0</v>
      </c>
      <c r="F28" s="45">
        <v>2988923.28</v>
      </c>
      <c r="G28" s="45">
        <v>2988923.28</v>
      </c>
      <c r="H28" s="45"/>
      <c r="I28" s="45">
        <f t="shared" si="0"/>
        <v>2988923.28</v>
      </c>
      <c r="J28" s="45"/>
      <c r="K28" s="45">
        <f t="shared" si="1"/>
        <v>2988923.28</v>
      </c>
      <c r="L28" s="54" t="s">
        <v>22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297830084.20999998</v>
      </c>
      <c r="E29" s="45">
        <v>0</v>
      </c>
      <c r="F29" s="45">
        <f>D29</f>
        <v>297830084.20999998</v>
      </c>
      <c r="G29" s="45">
        <v>297830084.20999998</v>
      </c>
      <c r="H29" s="45"/>
      <c r="I29" s="45">
        <f t="shared" si="0"/>
        <v>297830084.20999998</v>
      </c>
      <c r="J29" s="45"/>
      <c r="K29" s="45">
        <f t="shared" si="1"/>
        <v>297830084.20999998</v>
      </c>
      <c r="L29" s="54" t="s">
        <v>22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7902167</v>
      </c>
      <c r="E30" s="45">
        <v>0</v>
      </c>
      <c r="F30" s="45">
        <v>7902167</v>
      </c>
      <c r="G30" s="45">
        <v>7902167</v>
      </c>
      <c r="H30" s="45"/>
      <c r="I30" s="45">
        <f t="shared" si="0"/>
        <v>7902167</v>
      </c>
      <c r="J30" s="45"/>
      <c r="K30" s="45">
        <f t="shared" si="1"/>
        <v>7902167</v>
      </c>
      <c r="L30" s="54" t="s">
        <v>22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270879.84000000003</v>
      </c>
      <c r="E31" s="45">
        <v>0</v>
      </c>
      <c r="F31" s="45">
        <v>270879.84000000003</v>
      </c>
      <c r="G31" s="45">
        <v>270879.84000000003</v>
      </c>
      <c r="H31" s="45"/>
      <c r="I31" s="45">
        <f t="shared" si="0"/>
        <v>270879.84000000003</v>
      </c>
      <c r="J31" s="45"/>
      <c r="K31" s="45">
        <f t="shared" si="1"/>
        <v>270879.84000000003</v>
      </c>
      <c r="L31" s="54" t="s">
        <v>22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591773</v>
      </c>
      <c r="E32" s="45">
        <v>0</v>
      </c>
      <c r="F32" s="45">
        <v>591773</v>
      </c>
      <c r="G32" s="45">
        <v>591773</v>
      </c>
      <c r="H32" s="45"/>
      <c r="I32" s="45">
        <f t="shared" si="0"/>
        <v>591773</v>
      </c>
      <c r="J32" s="45"/>
      <c r="K32" s="45">
        <f t="shared" si="1"/>
        <v>591773</v>
      </c>
      <c r="L32" s="54" t="s">
        <v>22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18594044</v>
      </c>
      <c r="E33" s="45">
        <v>15247116.08</v>
      </c>
      <c r="F33" s="45">
        <v>3346927.92</v>
      </c>
      <c r="G33" s="45">
        <v>18594044</v>
      </c>
      <c r="H33" s="45"/>
      <c r="I33" s="45">
        <f t="shared" si="0"/>
        <v>18594044</v>
      </c>
      <c r="J33" s="45">
        <f>G33*82/100</f>
        <v>15247116.08</v>
      </c>
      <c r="K33" s="45">
        <f>G33-J33</f>
        <v>3346927.92</v>
      </c>
      <c r="L33" s="54" t="s">
        <v>22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>
        <v>14140</v>
      </c>
      <c r="E34" s="45">
        <v>0</v>
      </c>
      <c r="F34" s="45">
        <v>14140</v>
      </c>
      <c r="G34" s="45">
        <v>0</v>
      </c>
      <c r="H34" s="45"/>
      <c r="I34" s="45">
        <f t="shared" si="0"/>
        <v>0</v>
      </c>
      <c r="J34" s="45"/>
      <c r="K34" s="45">
        <f>G34</f>
        <v>0</v>
      </c>
      <c r="L34" s="54" t="s">
        <v>22</v>
      </c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1048644.42</v>
      </c>
      <c r="E35" s="45">
        <v>0</v>
      </c>
      <c r="F35" s="45">
        <f>D35</f>
        <v>1048644.42</v>
      </c>
      <c r="G35" s="45">
        <v>1048644.42</v>
      </c>
      <c r="H35" s="45"/>
      <c r="I35" s="45">
        <f t="shared" si="0"/>
        <v>1048644.42</v>
      </c>
      <c r="J35" s="45"/>
      <c r="K35" s="45">
        <f>G35</f>
        <v>1048644.42</v>
      </c>
      <c r="L35" s="54" t="s">
        <v>22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631000</v>
      </c>
      <c r="E36" s="45">
        <v>0</v>
      </c>
      <c r="F36" s="45">
        <f>D36</f>
        <v>631000</v>
      </c>
      <c r="G36" s="45">
        <v>631000</v>
      </c>
      <c r="H36" s="45"/>
      <c r="I36" s="45">
        <f t="shared" si="0"/>
        <v>631000</v>
      </c>
      <c r="J36" s="45"/>
      <c r="K36" s="45">
        <f>G36</f>
        <v>631000</v>
      </c>
      <c r="L36" s="54" t="s">
        <v>22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1665611.68</v>
      </c>
      <c r="E38" s="45">
        <v>0</v>
      </c>
      <c r="F38" s="45">
        <f>D38</f>
        <v>1665611.68</v>
      </c>
      <c r="G38" s="45">
        <v>1610056.1</v>
      </c>
      <c r="H38" s="45">
        <v>3848.63</v>
      </c>
      <c r="I38" s="45">
        <f t="shared" ref="I38:I43" si="2">J38+K38</f>
        <v>1606207.4700000002</v>
      </c>
      <c r="J38" s="45"/>
      <c r="K38" s="45">
        <f>G38-H38</f>
        <v>1606207.4700000002</v>
      </c>
      <c r="L38" s="54" t="s">
        <v>22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75377.23</v>
      </c>
      <c r="E39" s="45">
        <v>0</v>
      </c>
      <c r="F39" s="45">
        <f>D39</f>
        <v>75377.23</v>
      </c>
      <c r="G39" s="45">
        <v>0</v>
      </c>
      <c r="H39" s="45"/>
      <c r="I39" s="45">
        <f t="shared" si="2"/>
        <v>0</v>
      </c>
      <c r="J39" s="45"/>
      <c r="K39" s="45">
        <f>G39</f>
        <v>0</v>
      </c>
      <c r="L39" s="54" t="s">
        <v>22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15825759.99</v>
      </c>
      <c r="E40" s="45">
        <v>0</v>
      </c>
      <c r="F40" s="45">
        <f>D40</f>
        <v>15825759.99</v>
      </c>
      <c r="G40" s="45">
        <v>15677982.699999999</v>
      </c>
      <c r="H40" s="45"/>
      <c r="I40" s="45">
        <f t="shared" si="2"/>
        <v>15677982.699999999</v>
      </c>
      <c r="J40" s="45"/>
      <c r="K40" s="45">
        <f>G40</f>
        <v>15677982.699999999</v>
      </c>
      <c r="L40" s="54" t="s">
        <v>22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3830508</v>
      </c>
      <c r="E41" s="45">
        <v>3140322.65</v>
      </c>
      <c r="F41" s="45">
        <v>690185.35</v>
      </c>
      <c r="G41" s="45">
        <v>3830508</v>
      </c>
      <c r="H41" s="45"/>
      <c r="I41" s="45">
        <f t="shared" si="2"/>
        <v>3830508</v>
      </c>
      <c r="J41" s="45">
        <f>E41</f>
        <v>3140322.65</v>
      </c>
      <c r="K41" s="45">
        <f>G41-J41</f>
        <v>690185.35000000009</v>
      </c>
      <c r="L41" s="54" t="s">
        <v>22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>
        <v>100485</v>
      </c>
      <c r="E42" s="45">
        <v>0</v>
      </c>
      <c r="F42" s="45">
        <f>D42</f>
        <v>100485</v>
      </c>
      <c r="G42" s="45">
        <v>100485</v>
      </c>
      <c r="H42" s="45"/>
      <c r="I42" s="45">
        <f t="shared" si="2"/>
        <v>100485</v>
      </c>
      <c r="J42" s="45"/>
      <c r="K42" s="45">
        <f>G42</f>
        <v>100485</v>
      </c>
      <c r="L42" s="54" t="s">
        <v>22</v>
      </c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22983</v>
      </c>
      <c r="E43" s="45">
        <v>0</v>
      </c>
      <c r="F43" s="45">
        <f>D43</f>
        <v>22983</v>
      </c>
      <c r="G43" s="45">
        <v>22983</v>
      </c>
      <c r="H43" s="45"/>
      <c r="I43" s="45">
        <f t="shared" si="2"/>
        <v>22983</v>
      </c>
      <c r="J43" s="45"/>
      <c r="K43" s="45">
        <f>G43</f>
        <v>22983</v>
      </c>
      <c r="L43" s="54" t="s">
        <v>22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9278263.3800000008</v>
      </c>
      <c r="E45" s="45">
        <v>0</v>
      </c>
      <c r="F45" s="45">
        <v>9278263.3800000008</v>
      </c>
      <c r="G45" s="45">
        <v>9192574.1500000004</v>
      </c>
      <c r="H45" s="45"/>
      <c r="I45" s="45">
        <f>J45+K45</f>
        <v>9192574.1500000004</v>
      </c>
      <c r="J45" s="45"/>
      <c r="K45" s="45">
        <f>G45</f>
        <v>9192574.1500000004</v>
      </c>
      <c r="L45" s="54" t="s">
        <v>22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3306547.2000000002</v>
      </c>
      <c r="E46" s="45">
        <v>0</v>
      </c>
      <c r="F46" s="45">
        <f>D46</f>
        <v>3306547.2000000002</v>
      </c>
      <c r="G46" s="45">
        <v>3306547.2000000002</v>
      </c>
      <c r="H46" s="45"/>
      <c r="I46" s="45">
        <f>J46+K46</f>
        <v>3306547.2000000002</v>
      </c>
      <c r="J46" s="45"/>
      <c r="K46" s="45">
        <f>G46</f>
        <v>3306547.2000000002</v>
      </c>
      <c r="L46" s="54" t="s">
        <v>22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3">SUM(D14:D47)</f>
        <v>449925964.98000002</v>
      </c>
      <c r="E48" s="58">
        <f t="shared" si="3"/>
        <v>60760695.729999997</v>
      </c>
      <c r="F48" s="58">
        <f t="shared" si="3"/>
        <v>389165269.25000006</v>
      </c>
      <c r="G48" s="58">
        <f t="shared" si="3"/>
        <v>448956944.49999994</v>
      </c>
      <c r="H48" s="58">
        <f t="shared" si="3"/>
        <v>3848.63</v>
      </c>
      <c r="I48" s="58">
        <f t="shared" si="3"/>
        <v>448953095.86999995</v>
      </c>
      <c r="J48" s="58">
        <f t="shared" si="3"/>
        <v>60760695.729999997</v>
      </c>
      <c r="K48" s="58">
        <f t="shared" si="3"/>
        <v>388192400.13999999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F0"/>
  </sheetPr>
  <dimension ref="A1:M51"/>
  <sheetViews>
    <sheetView showGridLines="0" zoomScale="90" zoomScaleNormal="90" workbookViewId="0">
      <pane ySplit="13" topLeftCell="A14" activePane="bottomLeft" state="frozen"/>
      <selection pane="bottomLeft" activeCell="D49" sqref="D49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9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0"/>
      <c r="I7" s="60"/>
      <c r="J7" s="60"/>
      <c r="K7" s="60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0"/>
      <c r="I8" s="60"/>
      <c r="J8" s="60"/>
      <c r="K8" s="60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0"/>
      <c r="I9" s="60"/>
      <c r="J9" s="60"/>
      <c r="K9" s="60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0"/>
      <c r="I10" s="60"/>
      <c r="J10" s="60"/>
      <c r="K10" s="60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0"/>
      <c r="I11" s="60"/>
      <c r="J11" s="60"/>
      <c r="K11" s="60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11781</v>
      </c>
      <c r="E14" s="45">
        <v>11781</v>
      </c>
      <c r="F14" s="45">
        <v>0</v>
      </c>
      <c r="G14" s="45">
        <v>11781</v>
      </c>
      <c r="H14" s="45"/>
      <c r="I14" s="45">
        <f>J14+K14</f>
        <v>11781</v>
      </c>
      <c r="J14" s="45">
        <f>G14</f>
        <v>11781</v>
      </c>
      <c r="K14" s="45">
        <v>0</v>
      </c>
      <c r="L14" s="54" t="s">
        <v>23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1343174.65</v>
      </c>
      <c r="E17" s="45">
        <v>0</v>
      </c>
      <c r="F17" s="45">
        <f>D17</f>
        <v>1343174.65</v>
      </c>
      <c r="G17" s="45">
        <v>1327110.98</v>
      </c>
      <c r="H17" s="45"/>
      <c r="I17" s="45">
        <f t="shared" ref="I17:I22" si="0">J17+K17</f>
        <v>1327110.98</v>
      </c>
      <c r="J17" s="45"/>
      <c r="K17" s="45">
        <f>G17</f>
        <v>1327110.98</v>
      </c>
      <c r="L17" s="54" t="s">
        <v>23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1320582.74</v>
      </c>
      <c r="E18" s="45">
        <v>0</v>
      </c>
      <c r="F18" s="45">
        <f>D18</f>
        <v>1320582.74</v>
      </c>
      <c r="G18" s="45">
        <v>856379.87</v>
      </c>
      <c r="H18" s="45"/>
      <c r="I18" s="45">
        <f t="shared" si="0"/>
        <v>856379.87</v>
      </c>
      <c r="J18" s="45"/>
      <c r="K18" s="45">
        <f>G18</f>
        <v>856379.87</v>
      </c>
      <c r="L18" s="54" t="s">
        <v>23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1868900</v>
      </c>
      <c r="E19" s="45">
        <v>1868900</v>
      </c>
      <c r="F19" s="45">
        <v>0</v>
      </c>
      <c r="G19" s="45">
        <v>1166828.77</v>
      </c>
      <c r="H19" s="45"/>
      <c r="I19" s="45">
        <f t="shared" si="0"/>
        <v>1166828.77</v>
      </c>
      <c r="J19" s="45">
        <f>G19</f>
        <v>1166828.77</v>
      </c>
      <c r="K19" s="45">
        <v>0</v>
      </c>
      <c r="L19" s="54" t="s">
        <v>23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1609524.32</v>
      </c>
      <c r="E20" s="45">
        <v>0</v>
      </c>
      <c r="F20" s="45">
        <v>1609524.32</v>
      </c>
      <c r="G20" s="45">
        <v>1582877.72</v>
      </c>
      <c r="H20" s="45"/>
      <c r="I20" s="45">
        <f t="shared" si="0"/>
        <v>1582877.72</v>
      </c>
      <c r="J20" s="45"/>
      <c r="K20" s="45">
        <f>G20</f>
        <v>1582877.72</v>
      </c>
      <c r="L20" s="54" t="s">
        <v>23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>
        <v>221219.41</v>
      </c>
      <c r="E21" s="45">
        <v>0</v>
      </c>
      <c r="F21" s="45">
        <v>221219.41</v>
      </c>
      <c r="G21" s="45">
        <v>221219.41</v>
      </c>
      <c r="H21" s="45"/>
      <c r="I21" s="45">
        <f t="shared" si="0"/>
        <v>221219.41</v>
      </c>
      <c r="J21" s="45"/>
      <c r="K21" s="45">
        <f>G21</f>
        <v>221219.41</v>
      </c>
      <c r="L21" s="54" t="s">
        <v>23</v>
      </c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94760162.170000002</v>
      </c>
      <c r="E22" s="45">
        <v>0</v>
      </c>
      <c r="F22" s="45">
        <v>94760162.170000002</v>
      </c>
      <c r="G22" s="45">
        <v>94665036.510000005</v>
      </c>
      <c r="H22" s="45"/>
      <c r="I22" s="45">
        <f t="shared" si="0"/>
        <v>94665036.510000005</v>
      </c>
      <c r="J22" s="45"/>
      <c r="K22" s="45">
        <f>G22</f>
        <v>94665036.510000005</v>
      </c>
      <c r="L22" s="54" t="s">
        <v>23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211.06</v>
      </c>
      <c r="E24" s="45">
        <v>0</v>
      </c>
      <c r="F24" s="45">
        <v>211.06</v>
      </c>
      <c r="G24" s="45">
        <v>211.06</v>
      </c>
      <c r="H24" s="45"/>
      <c r="I24" s="45">
        <f t="shared" ref="I24:I36" si="1">J24+K24</f>
        <v>211.06</v>
      </c>
      <c r="J24" s="45"/>
      <c r="K24" s="45">
        <f>G24</f>
        <v>211.06</v>
      </c>
      <c r="L24" s="54" t="s">
        <v>23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507780</v>
      </c>
      <c r="E25" s="45">
        <f>D25</f>
        <v>507780</v>
      </c>
      <c r="F25" s="45">
        <v>0</v>
      </c>
      <c r="G25" s="45">
        <v>507780</v>
      </c>
      <c r="H25" s="45"/>
      <c r="I25" s="45">
        <f t="shared" si="1"/>
        <v>507780</v>
      </c>
      <c r="J25" s="45">
        <f>G25</f>
        <v>507780</v>
      </c>
      <c r="K25" s="45">
        <v>0</v>
      </c>
      <c r="L25" s="54" t="s">
        <v>23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37790550</v>
      </c>
      <c r="E26" s="45">
        <v>37790550</v>
      </c>
      <c r="F26" s="45">
        <v>0</v>
      </c>
      <c r="G26" s="45">
        <v>34353270</v>
      </c>
      <c r="H26" s="45"/>
      <c r="I26" s="45">
        <f t="shared" si="1"/>
        <v>34353270</v>
      </c>
      <c r="J26" s="45">
        <f>G26</f>
        <v>34353270</v>
      </c>
      <c r="K26" s="45">
        <v>0</v>
      </c>
      <c r="L26" s="54" t="s">
        <v>23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39268.32</v>
      </c>
      <c r="E27" s="45">
        <v>0</v>
      </c>
      <c r="F27" s="45">
        <v>39268.32</v>
      </c>
      <c r="G27" s="45">
        <v>37449.07</v>
      </c>
      <c r="H27" s="45"/>
      <c r="I27" s="45">
        <f t="shared" si="1"/>
        <v>37449.07</v>
      </c>
      <c r="J27" s="45"/>
      <c r="K27" s="45">
        <f t="shared" ref="K27:K32" si="2">G27</f>
        <v>37449.07</v>
      </c>
      <c r="L27" s="54" t="s">
        <v>23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2922469.2</v>
      </c>
      <c r="E28" s="45">
        <v>0</v>
      </c>
      <c r="F28" s="45">
        <v>2922469.2</v>
      </c>
      <c r="G28" s="45">
        <v>2620496.19</v>
      </c>
      <c r="H28" s="45"/>
      <c r="I28" s="45">
        <f t="shared" si="1"/>
        <v>2620496.19</v>
      </c>
      <c r="J28" s="45"/>
      <c r="K28" s="45">
        <f t="shared" si="2"/>
        <v>2620496.19</v>
      </c>
      <c r="L28" s="54" t="s">
        <v>23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378724769.00999999</v>
      </c>
      <c r="E29" s="45">
        <v>0</v>
      </c>
      <c r="F29" s="45">
        <f>D29</f>
        <v>378724769.00999999</v>
      </c>
      <c r="G29" s="45">
        <v>378724769.00999999</v>
      </c>
      <c r="H29" s="45">
        <v>15203412.83</v>
      </c>
      <c r="I29" s="45">
        <f t="shared" si="1"/>
        <v>363521356.18000001</v>
      </c>
      <c r="J29" s="45"/>
      <c r="K29" s="45">
        <f>G29-H29</f>
        <v>363521356.18000001</v>
      </c>
      <c r="L29" s="54" t="s">
        <v>23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3939628</v>
      </c>
      <c r="E30" s="45">
        <v>0</v>
      </c>
      <c r="F30" s="45">
        <v>3939628</v>
      </c>
      <c r="G30" s="45">
        <v>3458140</v>
      </c>
      <c r="H30" s="45">
        <v>1232</v>
      </c>
      <c r="I30" s="45">
        <f t="shared" si="1"/>
        <v>3456908</v>
      </c>
      <c r="J30" s="45"/>
      <c r="K30" s="45">
        <f>G30-H30</f>
        <v>3456908</v>
      </c>
      <c r="L30" s="54" t="s">
        <v>23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179554.2</v>
      </c>
      <c r="E31" s="45">
        <v>0</v>
      </c>
      <c r="F31" s="45">
        <v>179554.2</v>
      </c>
      <c r="G31" s="45">
        <v>120291.53</v>
      </c>
      <c r="H31" s="45"/>
      <c r="I31" s="45">
        <f t="shared" si="1"/>
        <v>120291.53</v>
      </c>
      <c r="J31" s="45"/>
      <c r="K31" s="45">
        <f t="shared" si="2"/>
        <v>120291.53</v>
      </c>
      <c r="L31" s="54" t="s">
        <v>23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649460</v>
      </c>
      <c r="E32" s="45">
        <v>0</v>
      </c>
      <c r="F32" s="45">
        <v>649460</v>
      </c>
      <c r="G32" s="45">
        <v>561043</v>
      </c>
      <c r="H32" s="45"/>
      <c r="I32" s="45">
        <f t="shared" si="1"/>
        <v>561043</v>
      </c>
      <c r="J32" s="45"/>
      <c r="K32" s="45">
        <f t="shared" si="2"/>
        <v>561043</v>
      </c>
      <c r="L32" s="54" t="s">
        <v>23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13366332</v>
      </c>
      <c r="E33" s="45">
        <v>10960392.24</v>
      </c>
      <c r="F33" s="45">
        <v>2405939.7599999998</v>
      </c>
      <c r="G33" s="45">
        <v>13366332</v>
      </c>
      <c r="H33" s="45"/>
      <c r="I33" s="45">
        <f t="shared" si="1"/>
        <v>13366332</v>
      </c>
      <c r="J33" s="45">
        <f>G33*82/100</f>
        <v>10960392.24</v>
      </c>
      <c r="K33" s="45">
        <f>G33-J33</f>
        <v>2405939.7599999998</v>
      </c>
      <c r="L33" s="54" t="s">
        <v>23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>
        <v>28280</v>
      </c>
      <c r="E34" s="45">
        <v>0</v>
      </c>
      <c r="F34" s="45">
        <v>28280</v>
      </c>
      <c r="G34" s="45">
        <v>20556</v>
      </c>
      <c r="H34" s="45"/>
      <c r="I34" s="45">
        <f t="shared" si="1"/>
        <v>20556</v>
      </c>
      <c r="J34" s="45"/>
      <c r="K34" s="45">
        <f>G34</f>
        <v>20556</v>
      </c>
      <c r="L34" s="54" t="s">
        <v>23</v>
      </c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1249300</v>
      </c>
      <c r="E35" s="45">
        <v>0</v>
      </c>
      <c r="F35" s="45">
        <f>D35</f>
        <v>1249300</v>
      </c>
      <c r="G35" s="45">
        <v>1239878.48</v>
      </c>
      <c r="H35" s="45"/>
      <c r="I35" s="45">
        <f t="shared" si="1"/>
        <v>1239878.48</v>
      </c>
      <c r="J35" s="45"/>
      <c r="K35" s="45">
        <f>G35</f>
        <v>1239878.48</v>
      </c>
      <c r="L35" s="54" t="s">
        <v>23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624700</v>
      </c>
      <c r="E36" s="45">
        <v>0</v>
      </c>
      <c r="F36" s="45">
        <f>D36</f>
        <v>624700</v>
      </c>
      <c r="G36" s="45">
        <v>624700</v>
      </c>
      <c r="H36" s="45"/>
      <c r="I36" s="45">
        <f t="shared" si="1"/>
        <v>624700</v>
      </c>
      <c r="J36" s="45"/>
      <c r="K36" s="45">
        <f>G36</f>
        <v>624700</v>
      </c>
      <c r="L36" s="54" t="s">
        <v>23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1119556.1399999999</v>
      </c>
      <c r="E38" s="45">
        <v>0</v>
      </c>
      <c r="F38" s="45">
        <f>D38</f>
        <v>1119556.1399999999</v>
      </c>
      <c r="G38" s="45">
        <v>1114809.25</v>
      </c>
      <c r="H38" s="45"/>
      <c r="I38" s="45">
        <f>J38+K38</f>
        <v>1114809.25</v>
      </c>
      <c r="J38" s="45"/>
      <c r="K38" s="45">
        <f>G38</f>
        <v>1114809.25</v>
      </c>
      <c r="L38" s="54" t="s">
        <v>23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28519.91</v>
      </c>
      <c r="E39" s="45">
        <v>0</v>
      </c>
      <c r="F39" s="45">
        <f>D39</f>
        <v>28519.91</v>
      </c>
      <c r="G39" s="45">
        <v>0</v>
      </c>
      <c r="H39" s="45"/>
      <c r="I39" s="45">
        <f>J39+K39</f>
        <v>0</v>
      </c>
      <c r="J39" s="45"/>
      <c r="K39" s="45">
        <f>G39</f>
        <v>0</v>
      </c>
      <c r="L39" s="54" t="s">
        <v>23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5112439.04</v>
      </c>
      <c r="E40" s="45">
        <v>0</v>
      </c>
      <c r="F40" s="45">
        <f>D40</f>
        <v>5112439.04</v>
      </c>
      <c r="G40" s="45">
        <v>5015160.07</v>
      </c>
      <c r="H40" s="45"/>
      <c r="I40" s="45">
        <f>J40+K40</f>
        <v>5015160.07</v>
      </c>
      <c r="J40" s="45"/>
      <c r="K40" s="45">
        <f>G40</f>
        <v>5015160.07</v>
      </c>
      <c r="L40" s="54" t="s">
        <v>23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2648965.2000000002</v>
      </c>
      <c r="E41" s="45">
        <v>2171671.6</v>
      </c>
      <c r="F41" s="45">
        <v>477293.6</v>
      </c>
      <c r="G41" s="45">
        <v>2648965.2000000002</v>
      </c>
      <c r="H41" s="45"/>
      <c r="I41" s="45">
        <f>J41+K41</f>
        <v>2648965.2000000002</v>
      </c>
      <c r="J41" s="45">
        <f>E41</f>
        <v>2171671.6</v>
      </c>
      <c r="K41" s="45">
        <f>G41-J41</f>
        <v>477293.60000000009</v>
      </c>
      <c r="L41" s="54" t="s">
        <v>23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15893.8</v>
      </c>
      <c r="E43" s="45">
        <v>0</v>
      </c>
      <c r="F43" s="45">
        <f>D43</f>
        <v>15893.8</v>
      </c>
      <c r="G43" s="45">
        <v>15893.8</v>
      </c>
      <c r="H43" s="45"/>
      <c r="I43" s="45">
        <f>J43+K43</f>
        <v>15893.8</v>
      </c>
      <c r="J43" s="45"/>
      <c r="K43" s="45">
        <f>G43</f>
        <v>15893.8</v>
      </c>
      <c r="L43" s="54" t="s">
        <v>23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18680867.550000001</v>
      </c>
      <c r="E45" s="45">
        <v>0</v>
      </c>
      <c r="F45" s="45">
        <v>18680867.550000001</v>
      </c>
      <c r="G45" s="45">
        <v>12803872.93</v>
      </c>
      <c r="H45" s="45"/>
      <c r="I45" s="45">
        <f>J45+K45</f>
        <v>12803872.93</v>
      </c>
      <c r="J45" s="45"/>
      <c r="K45" s="45">
        <f>G45</f>
        <v>12803872.93</v>
      </c>
      <c r="L45" s="54" t="s">
        <v>23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2570366.66</v>
      </c>
      <c r="E46" s="45">
        <v>0</v>
      </c>
      <c r="F46" s="45">
        <f>D46</f>
        <v>2570366.66</v>
      </c>
      <c r="G46" s="45">
        <v>2534605.04</v>
      </c>
      <c r="H46" s="45"/>
      <c r="I46" s="45">
        <f>J46+K46</f>
        <v>2534605.04</v>
      </c>
      <c r="J46" s="45"/>
      <c r="K46" s="45">
        <f>G46</f>
        <v>2534605.04</v>
      </c>
      <c r="L46" s="54" t="s">
        <v>23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3">SUM(D14:D47)</f>
        <v>571334254.37999976</v>
      </c>
      <c r="E48" s="58">
        <f t="shared" si="3"/>
        <v>53311074.840000004</v>
      </c>
      <c r="F48" s="58">
        <f t="shared" si="3"/>
        <v>518023179.54000008</v>
      </c>
      <c r="G48" s="58">
        <f t="shared" si="3"/>
        <v>559599456.88999987</v>
      </c>
      <c r="H48" s="58">
        <f t="shared" si="3"/>
        <v>15204644.83</v>
      </c>
      <c r="I48" s="58">
        <f t="shared" si="3"/>
        <v>544394812.05999994</v>
      </c>
      <c r="J48" s="58">
        <f t="shared" si="3"/>
        <v>49171723.610000007</v>
      </c>
      <c r="K48" s="58">
        <f t="shared" si="3"/>
        <v>495223088.45000005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F0"/>
  </sheetPr>
  <dimension ref="A1:M51"/>
  <sheetViews>
    <sheetView showGridLines="0" zoomScale="90" zoomScaleNormal="90" workbookViewId="0">
      <pane ySplit="13" topLeftCell="A26" activePane="bottomLeft" state="frozen"/>
      <selection pane="bottomLeft" activeCell="H29" sqref="H29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2"/>
      <c r="I7" s="62"/>
      <c r="J7" s="62"/>
      <c r="K7" s="6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2"/>
      <c r="I8" s="62"/>
      <c r="J8" s="62"/>
      <c r="K8" s="6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2"/>
      <c r="I9" s="62"/>
      <c r="J9" s="62"/>
      <c r="K9" s="6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2"/>
      <c r="I10" s="62"/>
      <c r="J10" s="62"/>
      <c r="K10" s="6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2"/>
      <c r="I11" s="62"/>
      <c r="J11" s="62"/>
      <c r="K11" s="6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11291</v>
      </c>
      <c r="E14" s="45">
        <v>11291</v>
      </c>
      <c r="F14" s="45">
        <v>0</v>
      </c>
      <c r="G14" s="45">
        <v>11291</v>
      </c>
      <c r="H14" s="45"/>
      <c r="I14" s="45">
        <f t="shared" ref="I14:I17" si="0">J14+K14</f>
        <v>11291</v>
      </c>
      <c r="J14" s="45">
        <f t="shared" ref="J14" si="1">G14</f>
        <v>11291</v>
      </c>
      <c r="K14" s="45">
        <v>0</v>
      </c>
      <c r="L14" s="54" t="s">
        <v>25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1198292.8899999999</v>
      </c>
      <c r="E17" s="45">
        <v>0</v>
      </c>
      <c r="F17" s="45">
        <f t="shared" ref="F17" si="2">D17</f>
        <v>1198292.8899999999</v>
      </c>
      <c r="G17" s="45">
        <v>1195368.3600000001</v>
      </c>
      <c r="H17" s="45"/>
      <c r="I17" s="45">
        <f t="shared" si="0"/>
        <v>1195368.3600000001</v>
      </c>
      <c r="J17" s="45"/>
      <c r="K17" s="45">
        <f t="shared" ref="K17" si="3">G17</f>
        <v>1195368.3600000001</v>
      </c>
      <c r="L17" s="54" t="s">
        <v>25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1036266.3</v>
      </c>
      <c r="E18" s="45">
        <v>0</v>
      </c>
      <c r="F18" s="45">
        <f t="shared" ref="F18" si="4">D18</f>
        <v>1036266.3</v>
      </c>
      <c r="G18" s="45">
        <v>962639.48</v>
      </c>
      <c r="H18" s="45"/>
      <c r="I18" s="45">
        <f t="shared" ref="I18:I19" si="5">J18+K18</f>
        <v>962639.48</v>
      </c>
      <c r="J18" s="45"/>
      <c r="K18" s="45">
        <f t="shared" ref="K18" si="6">G18</f>
        <v>962639.48</v>
      </c>
      <c r="L18" s="54" t="s">
        <v>25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623000</v>
      </c>
      <c r="E19" s="45">
        <v>623000</v>
      </c>
      <c r="F19" s="45">
        <v>0</v>
      </c>
      <c r="G19" s="45">
        <v>623000</v>
      </c>
      <c r="H19" s="45"/>
      <c r="I19" s="45">
        <f t="shared" si="5"/>
        <v>623000</v>
      </c>
      <c r="J19" s="45">
        <f t="shared" ref="J19" si="7">G19</f>
        <v>623000</v>
      </c>
      <c r="K19" s="45">
        <v>0</v>
      </c>
      <c r="L19" s="54" t="s">
        <v>25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1645406.82</v>
      </c>
      <c r="E20" s="45">
        <v>0</v>
      </c>
      <c r="F20" s="45">
        <v>1645406.82</v>
      </c>
      <c r="G20" s="45">
        <v>1626356.82</v>
      </c>
      <c r="H20" s="45"/>
      <c r="I20" s="45">
        <f t="shared" ref="I20:I22" si="8">J20+K20</f>
        <v>1626356.82</v>
      </c>
      <c r="J20" s="45"/>
      <c r="K20" s="45">
        <f t="shared" ref="K20" si="9">G20</f>
        <v>1626356.82</v>
      </c>
      <c r="L20" s="54" t="s">
        <v>25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13297666.91</v>
      </c>
      <c r="E22" s="45">
        <v>0</v>
      </c>
      <c r="F22" s="45">
        <v>13297666.91</v>
      </c>
      <c r="G22" s="45">
        <v>10122885.65</v>
      </c>
      <c r="H22" s="45"/>
      <c r="I22" s="45">
        <f t="shared" si="8"/>
        <v>10122885.65</v>
      </c>
      <c r="J22" s="45"/>
      <c r="K22" s="45">
        <f t="shared" ref="K22:K24" si="10">G22</f>
        <v>10122885.65</v>
      </c>
      <c r="L22" s="54" t="s">
        <v>25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170.53</v>
      </c>
      <c r="E24" s="45">
        <v>0</v>
      </c>
      <c r="F24" s="45">
        <v>170.53</v>
      </c>
      <c r="G24" s="45">
        <v>170.53</v>
      </c>
      <c r="H24" s="45"/>
      <c r="I24" s="45">
        <f t="shared" ref="I24:I25" si="11">J24+K24</f>
        <v>170.53</v>
      </c>
      <c r="J24" s="45"/>
      <c r="K24" s="45">
        <f t="shared" si="10"/>
        <v>170.53</v>
      </c>
      <c r="L24" s="54" t="s">
        <v>25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312480</v>
      </c>
      <c r="E25" s="45">
        <f t="shared" ref="E25" si="12">D25</f>
        <v>312480</v>
      </c>
      <c r="F25" s="45">
        <v>0</v>
      </c>
      <c r="G25" s="45">
        <v>312480</v>
      </c>
      <c r="H25" s="45"/>
      <c r="I25" s="45">
        <f t="shared" si="11"/>
        <v>312480</v>
      </c>
      <c r="J25" s="45">
        <f t="shared" ref="J25" si="13">G25</f>
        <v>312480</v>
      </c>
      <c r="K25" s="45">
        <v>0</v>
      </c>
      <c r="L25" s="54" t="s">
        <v>25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25330410</v>
      </c>
      <c r="E26" s="45">
        <v>25330410</v>
      </c>
      <c r="F26" s="45">
        <v>0</v>
      </c>
      <c r="G26" s="45">
        <v>24881220</v>
      </c>
      <c r="H26" s="45"/>
      <c r="I26" s="45">
        <f t="shared" ref="I26:I28" si="14">J26+K26</f>
        <v>24881220</v>
      </c>
      <c r="J26" s="45">
        <f t="shared" ref="J26" si="15">G26</f>
        <v>24881220</v>
      </c>
      <c r="K26" s="45">
        <v>0</v>
      </c>
      <c r="L26" s="54" t="s">
        <v>25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24165.119999999999</v>
      </c>
      <c r="E27" s="45">
        <v>0</v>
      </c>
      <c r="F27" s="45">
        <v>24165.119999999999</v>
      </c>
      <c r="G27" s="45">
        <v>19634.13</v>
      </c>
      <c r="H27" s="45"/>
      <c r="I27" s="45">
        <f t="shared" si="14"/>
        <v>19634.13</v>
      </c>
      <c r="J27" s="45"/>
      <c r="K27" s="45">
        <f t="shared" ref="K27" si="16">G27</f>
        <v>19634.13</v>
      </c>
      <c r="L27" s="54" t="s">
        <v>25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1958885.04</v>
      </c>
      <c r="E28" s="45">
        <v>0</v>
      </c>
      <c r="F28" s="45">
        <v>1958885.04</v>
      </c>
      <c r="G28" s="45">
        <v>1535225.38</v>
      </c>
      <c r="H28" s="45">
        <v>1566.03</v>
      </c>
      <c r="I28" s="45">
        <f t="shared" si="14"/>
        <v>1533659.3499999999</v>
      </c>
      <c r="J28" s="45"/>
      <c r="K28" s="45">
        <f>G28-H28</f>
        <v>1533659.3499999999</v>
      </c>
      <c r="L28" s="54" t="s">
        <v>25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271401240.48000002</v>
      </c>
      <c r="E29" s="45">
        <v>0</v>
      </c>
      <c r="F29" s="45">
        <f t="shared" ref="F29" si="17">D29</f>
        <v>271401240.48000002</v>
      </c>
      <c r="G29" s="45">
        <v>271401240.48000002</v>
      </c>
      <c r="H29" s="45"/>
      <c r="I29" s="45">
        <f t="shared" ref="I29:I30" si="18">J29+K29</f>
        <v>271401240.48000002</v>
      </c>
      <c r="J29" s="45"/>
      <c r="K29" s="45">
        <f t="shared" ref="K28:K30" si="19">G29</f>
        <v>271401240.48000002</v>
      </c>
      <c r="L29" s="54" t="s">
        <v>25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3300612</v>
      </c>
      <c r="E30" s="45">
        <v>0</v>
      </c>
      <c r="F30" s="45">
        <v>3300612</v>
      </c>
      <c r="G30" s="45">
        <v>2999531</v>
      </c>
      <c r="H30" s="45">
        <v>951</v>
      </c>
      <c r="I30" s="45">
        <f t="shared" si="18"/>
        <v>2998580</v>
      </c>
      <c r="J30" s="45"/>
      <c r="K30" s="45">
        <f>G30-H30</f>
        <v>2998580</v>
      </c>
      <c r="L30" s="54" t="s">
        <v>25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121268.28</v>
      </c>
      <c r="E31" s="45">
        <v>0</v>
      </c>
      <c r="F31" s="45">
        <v>121268.28</v>
      </c>
      <c r="G31" s="45">
        <v>121268.28</v>
      </c>
      <c r="H31" s="45">
        <v>103</v>
      </c>
      <c r="I31" s="45">
        <f t="shared" ref="I31:I32" si="20">J31+K31</f>
        <v>121165.28</v>
      </c>
      <c r="J31" s="45"/>
      <c r="K31" s="45">
        <f>G31-H31</f>
        <v>121165.28</v>
      </c>
      <c r="L31" s="54" t="s">
        <v>25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386904</v>
      </c>
      <c r="E32" s="45">
        <v>0</v>
      </c>
      <c r="F32" s="45">
        <v>386904</v>
      </c>
      <c r="G32" s="45">
        <v>386904</v>
      </c>
      <c r="H32" s="45"/>
      <c r="I32" s="45">
        <f t="shared" si="20"/>
        <v>386904</v>
      </c>
      <c r="J32" s="45"/>
      <c r="K32" s="45">
        <f t="shared" ref="K31:K32" si="21">G32</f>
        <v>386904</v>
      </c>
      <c r="L32" s="54" t="s">
        <v>25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8439312</v>
      </c>
      <c r="E33" s="45">
        <v>6920235.8399999999</v>
      </c>
      <c r="F33" s="45">
        <v>1519076.16</v>
      </c>
      <c r="G33" s="45">
        <v>8439312</v>
      </c>
      <c r="H33" s="45"/>
      <c r="I33" s="45">
        <f t="shared" ref="I33:I35" si="22">J33+K33</f>
        <v>8439312</v>
      </c>
      <c r="J33" s="45">
        <f t="shared" ref="J33" si="23">G33*82/100</f>
        <v>6920235.8399999999</v>
      </c>
      <c r="K33" s="45">
        <f t="shared" ref="K33" si="24">G33-J33</f>
        <v>1519076.1600000001</v>
      </c>
      <c r="L33" s="54" t="s">
        <v>25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893490.37</v>
      </c>
      <c r="E35" s="45">
        <v>0</v>
      </c>
      <c r="F35" s="45">
        <f t="shared" ref="F35" si="25">D35</f>
        <v>893490.37</v>
      </c>
      <c r="G35" s="45">
        <v>868212.55</v>
      </c>
      <c r="H35" s="45"/>
      <c r="I35" s="45">
        <f t="shared" si="22"/>
        <v>868212.55</v>
      </c>
      <c r="J35" s="45"/>
      <c r="K35" s="45">
        <f t="shared" ref="K35:K37" si="26">G35</f>
        <v>868212.55</v>
      </c>
      <c r="L35" s="54" t="s">
        <v>25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611900</v>
      </c>
      <c r="E36" s="45">
        <v>0</v>
      </c>
      <c r="F36" s="45">
        <f t="shared" ref="F36:F38" si="27">D36</f>
        <v>611900</v>
      </c>
      <c r="G36" s="45">
        <v>611900</v>
      </c>
      <c r="H36" s="45"/>
      <c r="I36" s="45">
        <f t="shared" ref="I36:I38" si="28">J36+K36</f>
        <v>611900</v>
      </c>
      <c r="J36" s="45"/>
      <c r="K36" s="45">
        <f t="shared" si="26"/>
        <v>611900</v>
      </c>
      <c r="L36" s="54" t="s">
        <v>25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>
        <v>1778650.37</v>
      </c>
      <c r="E37" s="45">
        <v>0</v>
      </c>
      <c r="F37" s="45">
        <f t="shared" si="27"/>
        <v>1778650.37</v>
      </c>
      <c r="G37" s="45">
        <v>1493833.2</v>
      </c>
      <c r="H37" s="45"/>
      <c r="I37" s="45">
        <f t="shared" si="28"/>
        <v>1493833.2</v>
      </c>
      <c r="J37" s="45"/>
      <c r="K37" s="45">
        <f t="shared" si="26"/>
        <v>1493833.2</v>
      </c>
      <c r="L37" s="54" t="s">
        <v>25</v>
      </c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669190.64</v>
      </c>
      <c r="E38" s="45">
        <v>0</v>
      </c>
      <c r="F38" s="45">
        <f t="shared" si="27"/>
        <v>669190.64</v>
      </c>
      <c r="G38" s="45">
        <v>659301.27</v>
      </c>
      <c r="H38" s="45"/>
      <c r="I38" s="45">
        <f t="shared" si="28"/>
        <v>659301.27</v>
      </c>
      <c r="J38" s="45"/>
      <c r="K38" s="45">
        <f t="shared" ref="K38:K40" si="29">G38</f>
        <v>659301.27</v>
      </c>
      <c r="L38" s="54" t="s">
        <v>25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75750.38</v>
      </c>
      <c r="E39" s="45">
        <v>0</v>
      </c>
      <c r="F39" s="45">
        <f t="shared" ref="F39:F40" si="30">D39</f>
        <v>75750.38</v>
      </c>
      <c r="G39" s="45">
        <v>27417</v>
      </c>
      <c r="H39" s="45"/>
      <c r="I39" s="45">
        <f t="shared" ref="I39:I40" si="31">J39+K39</f>
        <v>27417</v>
      </c>
      <c r="J39" s="45"/>
      <c r="K39" s="45">
        <f t="shared" si="29"/>
        <v>27417</v>
      </c>
      <c r="L39" s="54" t="s">
        <v>25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10533154.42</v>
      </c>
      <c r="E40" s="45">
        <v>0</v>
      </c>
      <c r="F40" s="45">
        <f t="shared" si="30"/>
        <v>10533154.42</v>
      </c>
      <c r="G40" s="45">
        <v>10164921.970000001</v>
      </c>
      <c r="H40" s="45"/>
      <c r="I40" s="45">
        <f t="shared" si="31"/>
        <v>10164921.970000001</v>
      </c>
      <c r="J40" s="45"/>
      <c r="K40" s="45">
        <f t="shared" si="29"/>
        <v>10164921.970000001</v>
      </c>
      <c r="L40" s="54" t="s">
        <v>25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2195985</v>
      </c>
      <c r="E41" s="45">
        <v>1800309.89</v>
      </c>
      <c r="F41" s="45">
        <v>395675.11</v>
      </c>
      <c r="G41" s="45">
        <v>2195985</v>
      </c>
      <c r="H41" s="45"/>
      <c r="I41" s="45">
        <f t="shared" ref="I41:I43" si="32">J41+K41</f>
        <v>2195985</v>
      </c>
      <c r="J41" s="45">
        <f t="shared" ref="J41" si="33">E41</f>
        <v>1800309.89</v>
      </c>
      <c r="K41" s="45">
        <f t="shared" ref="K41" si="34">G41-J41</f>
        <v>395675.1100000001</v>
      </c>
      <c r="L41" s="54" t="s">
        <v>25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13175.9</v>
      </c>
      <c r="E43" s="45">
        <v>0</v>
      </c>
      <c r="F43" s="45">
        <f t="shared" ref="F43" si="35">D43</f>
        <v>13175.9</v>
      </c>
      <c r="G43" s="45">
        <v>13175.9</v>
      </c>
      <c r="H43" s="45"/>
      <c r="I43" s="45">
        <f t="shared" si="32"/>
        <v>13175.9</v>
      </c>
      <c r="J43" s="45"/>
      <c r="K43" s="45">
        <f t="shared" ref="K43" si="36">G43</f>
        <v>13175.9</v>
      </c>
      <c r="L43" s="54" t="s">
        <v>25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8369741.4400000004</v>
      </c>
      <c r="E45" s="45">
        <v>0</v>
      </c>
      <c r="F45" s="45">
        <v>8369741.4400000004</v>
      </c>
      <c r="G45" s="45">
        <v>8270959.3399999999</v>
      </c>
      <c r="H45" s="45"/>
      <c r="I45" s="45">
        <f t="shared" ref="I45:I46" si="37">J45+K45</f>
        <v>8270959.3399999999</v>
      </c>
      <c r="J45" s="45"/>
      <c r="K45" s="45">
        <f t="shared" ref="K45" si="38">G45</f>
        <v>8270959.3399999999</v>
      </c>
      <c r="L45" s="54" t="s">
        <v>25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1865952</v>
      </c>
      <c r="E46" s="45">
        <v>0</v>
      </c>
      <c r="F46" s="45">
        <f t="shared" ref="F46" si="39">D46</f>
        <v>1865952</v>
      </c>
      <c r="G46" s="45">
        <v>1767578.37</v>
      </c>
      <c r="H46" s="45"/>
      <c r="I46" s="45">
        <f t="shared" si="37"/>
        <v>1767578.37</v>
      </c>
      <c r="J46" s="45"/>
      <c r="K46" s="45">
        <f t="shared" ref="K46" si="40">G46</f>
        <v>1767578.37</v>
      </c>
      <c r="L46" s="54" t="s">
        <v>25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41">SUM(D14:D47)</f>
        <v>356094361.88999999</v>
      </c>
      <c r="E48" s="58">
        <f t="shared" si="41"/>
        <v>34997726.729999997</v>
      </c>
      <c r="F48" s="58">
        <f t="shared" si="41"/>
        <v>321096635.16000003</v>
      </c>
      <c r="G48" s="58">
        <f t="shared" si="41"/>
        <v>350711811.70999998</v>
      </c>
      <c r="H48" s="58">
        <f t="shared" si="41"/>
        <v>2620.0299999999997</v>
      </c>
      <c r="I48" s="58">
        <f t="shared" si="41"/>
        <v>350709191.67999995</v>
      </c>
      <c r="J48" s="58">
        <f t="shared" si="41"/>
        <v>34548536.729999997</v>
      </c>
      <c r="K48" s="58">
        <f t="shared" si="41"/>
        <v>316160654.94999999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F0"/>
  </sheetPr>
  <dimension ref="A1:M51"/>
  <sheetViews>
    <sheetView showGridLines="0" zoomScaleNormal="100" workbookViewId="0">
      <pane ySplit="13" topLeftCell="A24" activePane="bottomLeft" state="frozen"/>
      <selection pane="bottomLeft" activeCell="S33" sqref="S33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2"/>
      <c r="I7" s="62"/>
      <c r="J7" s="62"/>
      <c r="K7" s="6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2"/>
      <c r="I8" s="62"/>
      <c r="J8" s="62"/>
      <c r="K8" s="6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2"/>
      <c r="I9" s="62"/>
      <c r="J9" s="62"/>
      <c r="K9" s="6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2"/>
      <c r="I10" s="62"/>
      <c r="J10" s="62"/>
      <c r="K10" s="6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2"/>
      <c r="I11" s="62"/>
      <c r="J11" s="62"/>
      <c r="K11" s="6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5547</v>
      </c>
      <c r="E14" s="45">
        <v>5547</v>
      </c>
      <c r="F14" s="45">
        <v>0</v>
      </c>
      <c r="G14" s="45">
        <v>5547</v>
      </c>
      <c r="H14" s="45"/>
      <c r="I14" s="45">
        <f t="shared" ref="I14:I17" si="0">J14+K14</f>
        <v>5547</v>
      </c>
      <c r="J14" s="45">
        <f t="shared" ref="J14" si="1">G14</f>
        <v>5547</v>
      </c>
      <c r="K14" s="45">
        <v>0</v>
      </c>
      <c r="L14" s="54" t="s">
        <v>26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878306.6</v>
      </c>
      <c r="E17" s="45">
        <v>0</v>
      </c>
      <c r="F17" s="45">
        <f t="shared" ref="F17" si="2">D17</f>
        <v>878306.6</v>
      </c>
      <c r="G17" s="45">
        <v>878306.6</v>
      </c>
      <c r="H17" s="45"/>
      <c r="I17" s="45">
        <f t="shared" si="0"/>
        <v>878306.6</v>
      </c>
      <c r="J17" s="45"/>
      <c r="K17" s="45">
        <f t="shared" ref="K17" si="3">G17</f>
        <v>878306.6</v>
      </c>
      <c r="L17" s="54" t="s">
        <v>26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1051445.4099999999</v>
      </c>
      <c r="E18" s="45">
        <v>0</v>
      </c>
      <c r="F18" s="45">
        <f t="shared" ref="F18" si="4">D18</f>
        <v>1051445.4099999999</v>
      </c>
      <c r="G18" s="45">
        <v>1051445.4099999999</v>
      </c>
      <c r="H18" s="45"/>
      <c r="I18" s="45">
        <f t="shared" ref="I18:I19" si="5">J18+K18</f>
        <v>1051445.4099999999</v>
      </c>
      <c r="J18" s="45"/>
      <c r="K18" s="45">
        <f t="shared" ref="K18" si="6">G18</f>
        <v>1051445.4099999999</v>
      </c>
      <c r="L18" s="54" t="s">
        <v>26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1508200</v>
      </c>
      <c r="E19" s="45">
        <v>1508200</v>
      </c>
      <c r="F19" s="45">
        <v>0</v>
      </c>
      <c r="G19" s="45">
        <v>1508200</v>
      </c>
      <c r="H19" s="45"/>
      <c r="I19" s="45">
        <f t="shared" si="5"/>
        <v>1508200</v>
      </c>
      <c r="J19" s="45">
        <f t="shared" ref="J19" si="7">G19</f>
        <v>1508200</v>
      </c>
      <c r="K19" s="45">
        <v>0</v>
      </c>
      <c r="L19" s="54" t="s">
        <v>26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1940436.17</v>
      </c>
      <c r="E20" s="45">
        <v>0</v>
      </c>
      <c r="F20" s="45">
        <v>1940436.17</v>
      </c>
      <c r="G20" s="45">
        <v>1898947.03</v>
      </c>
      <c r="H20" s="45"/>
      <c r="I20" s="45">
        <f t="shared" ref="I20:I22" si="8">J20+K20</f>
        <v>1898947.03</v>
      </c>
      <c r="J20" s="45"/>
      <c r="K20" s="45">
        <f t="shared" ref="K20" si="9">G20</f>
        <v>1898947.03</v>
      </c>
      <c r="L20" s="54" t="s">
        <v>26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>
        <v>833756.11</v>
      </c>
      <c r="E21" s="45">
        <v>0</v>
      </c>
      <c r="F21" s="45">
        <f>D21</f>
        <v>833756.11</v>
      </c>
      <c r="G21" s="45">
        <v>724733.47</v>
      </c>
      <c r="H21" s="45"/>
      <c r="I21" s="45">
        <f t="shared" si="8"/>
        <v>724733.47</v>
      </c>
      <c r="J21" s="45"/>
      <c r="K21" s="45">
        <f t="shared" ref="K21:K24" si="10">G21</f>
        <v>724733.47</v>
      </c>
      <c r="L21" s="54" t="s">
        <v>26</v>
      </c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191103947.75</v>
      </c>
      <c r="E22" s="45">
        <v>0</v>
      </c>
      <c r="F22" s="45">
        <v>191103947.75</v>
      </c>
      <c r="G22" s="45">
        <v>190603227.66999999</v>
      </c>
      <c r="H22" s="45"/>
      <c r="I22" s="45">
        <f t="shared" si="8"/>
        <v>190603227.66999999</v>
      </c>
      <c r="J22" s="45"/>
      <c r="K22" s="45">
        <f t="shared" si="10"/>
        <v>190603227.66999999</v>
      </c>
      <c r="L22" s="54" t="s">
        <v>26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51372.05</v>
      </c>
      <c r="E24" s="45">
        <v>0</v>
      </c>
      <c r="F24" s="45">
        <v>51372.05</v>
      </c>
      <c r="G24" s="45">
        <v>51372.05</v>
      </c>
      <c r="H24" s="45"/>
      <c r="I24" s="45">
        <f t="shared" ref="I24:I25" si="11">J24+K24</f>
        <v>51372.05</v>
      </c>
      <c r="J24" s="45"/>
      <c r="K24" s="45">
        <f t="shared" si="10"/>
        <v>51372.05</v>
      </c>
      <c r="L24" s="54" t="s">
        <v>26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796824</v>
      </c>
      <c r="E25" s="45">
        <f t="shared" ref="E25" si="12">D25</f>
        <v>796824</v>
      </c>
      <c r="F25" s="45">
        <v>0</v>
      </c>
      <c r="G25" s="45">
        <v>796824</v>
      </c>
      <c r="H25" s="45"/>
      <c r="I25" s="45">
        <f t="shared" si="11"/>
        <v>796824</v>
      </c>
      <c r="J25" s="45">
        <f t="shared" ref="J25" si="13">G25</f>
        <v>796824</v>
      </c>
      <c r="K25" s="45">
        <v>0</v>
      </c>
      <c r="L25" s="54" t="s">
        <v>26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53082540</v>
      </c>
      <c r="E26" s="45">
        <v>53082540</v>
      </c>
      <c r="F26" s="45">
        <v>0</v>
      </c>
      <c r="G26" s="45">
        <v>46731384</v>
      </c>
      <c r="H26" s="45"/>
      <c r="I26" s="45">
        <f t="shared" ref="I26:I28" si="14">J26+K26</f>
        <v>46731384</v>
      </c>
      <c r="J26" s="45">
        <f t="shared" ref="J26" si="15">G26</f>
        <v>46731384</v>
      </c>
      <c r="K26" s="45">
        <v>0</v>
      </c>
      <c r="L26" s="54" t="s">
        <v>26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186810.96</v>
      </c>
      <c r="E27" s="45">
        <v>0</v>
      </c>
      <c r="F27" s="45">
        <v>186810.96</v>
      </c>
      <c r="G27" s="45">
        <v>186810.96</v>
      </c>
      <c r="H27" s="45"/>
      <c r="I27" s="45">
        <f t="shared" si="14"/>
        <v>186810.96</v>
      </c>
      <c r="J27" s="45"/>
      <c r="K27" s="45">
        <f t="shared" ref="K27" si="16">G27</f>
        <v>186810.96</v>
      </c>
      <c r="L27" s="54" t="s">
        <v>26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12444906.6</v>
      </c>
      <c r="E28" s="45">
        <v>0</v>
      </c>
      <c r="F28" s="45">
        <v>12444906.6</v>
      </c>
      <c r="G28" s="45">
        <v>10955913.359999999</v>
      </c>
      <c r="H28" s="45"/>
      <c r="I28" s="45">
        <f t="shared" si="14"/>
        <v>10955913.359999999</v>
      </c>
      <c r="J28" s="45"/>
      <c r="K28" s="45">
        <f t="shared" ref="K28:K29" si="17">G28</f>
        <v>10955913.359999999</v>
      </c>
      <c r="L28" s="54" t="s">
        <v>26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510627161.89999998</v>
      </c>
      <c r="E29" s="45">
        <v>0</v>
      </c>
      <c r="F29" s="45">
        <f t="shared" ref="F29" si="18">D29</f>
        <v>510627161.89999998</v>
      </c>
      <c r="G29" s="45">
        <v>510627161.89999998</v>
      </c>
      <c r="H29" s="45"/>
      <c r="I29" s="45">
        <f t="shared" ref="I29:I30" si="19">J29+K29</f>
        <v>510627161.89999998</v>
      </c>
      <c r="J29" s="45"/>
      <c r="K29" s="45">
        <f t="shared" si="17"/>
        <v>510627161.89999998</v>
      </c>
      <c r="L29" s="54" t="s">
        <v>26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2351040</v>
      </c>
      <c r="E30" s="45">
        <v>0</v>
      </c>
      <c r="F30" s="45">
        <v>2351040</v>
      </c>
      <c r="G30" s="45">
        <v>2351040</v>
      </c>
      <c r="H30" s="45"/>
      <c r="I30" s="45">
        <f t="shared" si="19"/>
        <v>2351040</v>
      </c>
      <c r="J30" s="45"/>
      <c r="K30" s="45">
        <f t="shared" ref="K30:K32" si="20">G30</f>
        <v>2351040</v>
      </c>
      <c r="L30" s="54" t="s">
        <v>26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88006.88</v>
      </c>
      <c r="E31" s="45">
        <v>0</v>
      </c>
      <c r="F31" s="45">
        <v>88006.88</v>
      </c>
      <c r="G31" s="45">
        <v>88006.88</v>
      </c>
      <c r="H31" s="45"/>
      <c r="I31" s="45">
        <f t="shared" ref="I31:I32" si="21">J31+K31</f>
        <v>88006.88</v>
      </c>
      <c r="J31" s="45"/>
      <c r="K31" s="45">
        <f t="shared" si="20"/>
        <v>88006.88</v>
      </c>
      <c r="L31" s="54" t="s">
        <v>26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268800</v>
      </c>
      <c r="E32" s="45">
        <v>0</v>
      </c>
      <c r="F32" s="45">
        <v>268800</v>
      </c>
      <c r="G32" s="45">
        <v>268800</v>
      </c>
      <c r="H32" s="45"/>
      <c r="I32" s="45">
        <f t="shared" si="21"/>
        <v>268800</v>
      </c>
      <c r="J32" s="45"/>
      <c r="K32" s="45">
        <f t="shared" si="20"/>
        <v>268800</v>
      </c>
      <c r="L32" s="54" t="s">
        <v>26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6180848</v>
      </c>
      <c r="E33" s="45">
        <v>5068295.3600000003</v>
      </c>
      <c r="F33" s="45">
        <v>1112552.6399999999</v>
      </c>
      <c r="G33" s="45">
        <v>6180848</v>
      </c>
      <c r="H33" s="45"/>
      <c r="I33" s="45">
        <f t="shared" ref="I33:I35" si="22">J33+K33</f>
        <v>6180848</v>
      </c>
      <c r="J33" s="45">
        <f t="shared" ref="J33" si="23">G33*82/100</f>
        <v>5068295.3600000003</v>
      </c>
      <c r="K33" s="45">
        <f t="shared" ref="K33" si="24">G33-J33</f>
        <v>1112552.6399999997</v>
      </c>
      <c r="L33" s="54" t="s">
        <v>26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1530173.78</v>
      </c>
      <c r="E35" s="45">
        <v>0</v>
      </c>
      <c r="F35" s="45">
        <f t="shared" ref="F35" si="25">D35</f>
        <v>1530173.78</v>
      </c>
      <c r="G35" s="45">
        <v>1530173.78</v>
      </c>
      <c r="H35" s="45"/>
      <c r="I35" s="45">
        <f t="shared" si="22"/>
        <v>1530173.78</v>
      </c>
      <c r="J35" s="45"/>
      <c r="K35" s="45">
        <f t="shared" ref="K35:K36" si="26">G35</f>
        <v>1530173.78</v>
      </c>
      <c r="L35" s="54" t="s">
        <v>26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824600</v>
      </c>
      <c r="E36" s="45">
        <v>0</v>
      </c>
      <c r="F36" s="45">
        <f t="shared" ref="F36:F38" si="27">D36</f>
        <v>824600</v>
      </c>
      <c r="G36" s="45">
        <v>689097.15</v>
      </c>
      <c r="H36" s="45"/>
      <c r="I36" s="45">
        <f t="shared" ref="I36:I38" si="28">J36+K36</f>
        <v>689097.15</v>
      </c>
      <c r="J36" s="45"/>
      <c r="K36" s="45">
        <f t="shared" si="26"/>
        <v>689097.15</v>
      </c>
      <c r="L36" s="54" t="s">
        <v>26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1644696.49</v>
      </c>
      <c r="E38" s="45">
        <v>0</v>
      </c>
      <c r="F38" s="45">
        <f t="shared" si="27"/>
        <v>1644696.49</v>
      </c>
      <c r="G38" s="45">
        <v>1517548.26</v>
      </c>
      <c r="H38" s="45"/>
      <c r="I38" s="45">
        <f t="shared" si="28"/>
        <v>1517548.26</v>
      </c>
      <c r="J38" s="45"/>
      <c r="K38" s="45">
        <f t="shared" ref="K38:K40" si="29">G38</f>
        <v>1517548.26</v>
      </c>
      <c r="L38" s="54" t="s">
        <v>26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51617.37</v>
      </c>
      <c r="E39" s="45">
        <v>0</v>
      </c>
      <c r="F39" s="45">
        <f t="shared" ref="F39:F40" si="30">D39</f>
        <v>51617.37</v>
      </c>
      <c r="G39" s="45">
        <v>0</v>
      </c>
      <c r="H39" s="45"/>
      <c r="I39" s="45">
        <f t="shared" ref="I39:I40" si="31">J39+K39</f>
        <v>0</v>
      </c>
      <c r="J39" s="45"/>
      <c r="K39" s="45">
        <f t="shared" si="29"/>
        <v>0</v>
      </c>
      <c r="L39" s="54" t="s">
        <v>26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11714660.98</v>
      </c>
      <c r="E40" s="45">
        <v>0</v>
      </c>
      <c r="F40" s="45">
        <f t="shared" si="30"/>
        <v>11714660.98</v>
      </c>
      <c r="G40" s="45">
        <v>11327796</v>
      </c>
      <c r="H40" s="45"/>
      <c r="I40" s="45">
        <f t="shared" si="31"/>
        <v>11327796</v>
      </c>
      <c r="J40" s="45"/>
      <c r="K40" s="45">
        <f t="shared" si="29"/>
        <v>11327796</v>
      </c>
      <c r="L40" s="54" t="s">
        <v>26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6562864.7999999998</v>
      </c>
      <c r="E41" s="45">
        <v>5380360.2400000002</v>
      </c>
      <c r="F41" s="45">
        <v>1182504.56</v>
      </c>
      <c r="G41" s="45">
        <v>6562864.7999999998</v>
      </c>
      <c r="H41" s="45"/>
      <c r="I41" s="45">
        <f t="shared" ref="I41:I43" si="32">J41+K41</f>
        <v>6562864.7999999998</v>
      </c>
      <c r="J41" s="45">
        <f t="shared" ref="J41" si="33">E41</f>
        <v>5380360.2400000002</v>
      </c>
      <c r="K41" s="45">
        <f t="shared" ref="K41" si="34">G41-J41</f>
        <v>1182504.5599999996</v>
      </c>
      <c r="L41" s="54" t="s">
        <v>26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>
        <v>200970</v>
      </c>
      <c r="E42" s="45">
        <v>0</v>
      </c>
      <c r="F42" s="45">
        <f t="shared" ref="F42:F43" si="35">D42</f>
        <v>200970</v>
      </c>
      <c r="G42" s="45">
        <v>199188</v>
      </c>
      <c r="H42" s="45"/>
      <c r="I42" s="45">
        <f t="shared" si="32"/>
        <v>199188</v>
      </c>
      <c r="J42" s="45"/>
      <c r="K42" s="45">
        <f t="shared" ref="K42:K43" si="36">G42</f>
        <v>199188</v>
      </c>
      <c r="L42" s="54" t="s">
        <v>26</v>
      </c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39377.199999999997</v>
      </c>
      <c r="E43" s="45">
        <v>0</v>
      </c>
      <c r="F43" s="45">
        <f t="shared" si="35"/>
        <v>39377.199999999997</v>
      </c>
      <c r="G43" s="45">
        <v>39377.199999999997</v>
      </c>
      <c r="H43" s="45"/>
      <c r="I43" s="45">
        <f t="shared" si="32"/>
        <v>39377.199999999997</v>
      </c>
      <c r="J43" s="45"/>
      <c r="K43" s="45">
        <f t="shared" si="36"/>
        <v>39377.199999999997</v>
      </c>
      <c r="L43" s="54" t="s">
        <v>26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3412564.88</v>
      </c>
      <c r="E45" s="45">
        <v>0</v>
      </c>
      <c r="F45" s="45">
        <v>3412564.88</v>
      </c>
      <c r="G45" s="45">
        <v>3412564.88</v>
      </c>
      <c r="H45" s="45"/>
      <c r="I45" s="45">
        <f t="shared" ref="I45:I46" si="37">J45+K45</f>
        <v>3412564.88</v>
      </c>
      <c r="J45" s="45"/>
      <c r="K45" s="45">
        <f t="shared" ref="K45" si="38">G45</f>
        <v>3412564.88</v>
      </c>
      <c r="L45" s="54" t="s">
        <v>26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3604600</v>
      </c>
      <c r="E46" s="45">
        <v>0</v>
      </c>
      <c r="F46" s="45">
        <f t="shared" ref="F46" si="39">D46</f>
        <v>3604600</v>
      </c>
      <c r="G46" s="45">
        <v>3604403.69</v>
      </c>
      <c r="H46" s="45"/>
      <c r="I46" s="45">
        <f t="shared" si="37"/>
        <v>3604403.69</v>
      </c>
      <c r="J46" s="45"/>
      <c r="K46" s="45">
        <f t="shared" ref="K46" si="40">G46</f>
        <v>3604403.69</v>
      </c>
      <c r="L46" s="54" t="s">
        <v>26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41">SUM(D14:D47)</f>
        <v>812986074.92999995</v>
      </c>
      <c r="E48" s="58">
        <f t="shared" si="41"/>
        <v>65841766.600000001</v>
      </c>
      <c r="F48" s="58">
        <f t="shared" si="41"/>
        <v>747144308.32999992</v>
      </c>
      <c r="G48" s="58">
        <f t="shared" si="41"/>
        <v>803791582.09000003</v>
      </c>
      <c r="H48" s="58">
        <f t="shared" si="41"/>
        <v>0</v>
      </c>
      <c r="I48" s="58">
        <f t="shared" si="41"/>
        <v>803791582.09000003</v>
      </c>
      <c r="J48" s="58">
        <f t="shared" si="41"/>
        <v>59490610.600000001</v>
      </c>
      <c r="K48" s="58">
        <f t="shared" si="41"/>
        <v>744300971.49000001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F0"/>
  </sheetPr>
  <dimension ref="A1:M51"/>
  <sheetViews>
    <sheetView showGridLines="0" zoomScale="90" zoomScaleNormal="90" workbookViewId="0">
      <pane ySplit="13" topLeftCell="A14" activePane="bottomLeft" state="frozen"/>
      <selection pane="bottomLeft" activeCell="K44" sqref="K44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2"/>
      <c r="I7" s="62"/>
      <c r="J7" s="62"/>
      <c r="K7" s="6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2"/>
      <c r="I8" s="62"/>
      <c r="J8" s="62"/>
      <c r="K8" s="6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2"/>
      <c r="I9" s="62"/>
      <c r="J9" s="62"/>
      <c r="K9" s="6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2"/>
      <c r="I10" s="62"/>
      <c r="J10" s="62"/>
      <c r="K10" s="6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2"/>
      <c r="I11" s="62"/>
      <c r="J11" s="62"/>
      <c r="K11" s="6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11734</v>
      </c>
      <c r="E14" s="45">
        <v>11734</v>
      </c>
      <c r="F14" s="45">
        <v>0</v>
      </c>
      <c r="G14" s="45">
        <v>11734</v>
      </c>
      <c r="H14" s="45"/>
      <c r="I14" s="45">
        <f t="shared" ref="I14:I17" si="0">J14+K14</f>
        <v>11734</v>
      </c>
      <c r="J14" s="45">
        <f t="shared" ref="J14" si="1">G14</f>
        <v>11734</v>
      </c>
      <c r="K14" s="45">
        <v>0</v>
      </c>
      <c r="L14" s="54" t="s">
        <v>27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>
        <v>19683.169999999998</v>
      </c>
      <c r="E16" s="45">
        <v>19683.169999999998</v>
      </c>
      <c r="F16" s="45">
        <v>0</v>
      </c>
      <c r="G16" s="45">
        <v>19683.169999999998</v>
      </c>
      <c r="H16" s="45"/>
      <c r="I16" s="45">
        <f t="shared" si="0"/>
        <v>19683.169999999998</v>
      </c>
      <c r="J16" s="45">
        <f>G16</f>
        <v>19683.169999999998</v>
      </c>
      <c r="K16" s="45">
        <v>0</v>
      </c>
      <c r="L16" s="54" t="s">
        <v>27</v>
      </c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1171707.3799999999</v>
      </c>
      <c r="E17" s="45">
        <v>0</v>
      </c>
      <c r="F17" s="45">
        <f t="shared" ref="F17" si="2">D17</f>
        <v>1171707.3799999999</v>
      </c>
      <c r="G17" s="45">
        <v>895344.62</v>
      </c>
      <c r="H17" s="45"/>
      <c r="I17" s="45">
        <f t="shared" si="0"/>
        <v>895344.62</v>
      </c>
      <c r="J17" s="45"/>
      <c r="K17" s="45">
        <f t="shared" ref="K17" si="3">G17</f>
        <v>895344.62</v>
      </c>
      <c r="L17" s="54" t="s">
        <v>27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1056505.1200000001</v>
      </c>
      <c r="E18" s="45">
        <v>0</v>
      </c>
      <c r="F18" s="45">
        <f t="shared" ref="F18" si="4">D18</f>
        <v>1056505.1200000001</v>
      </c>
      <c r="G18" s="45">
        <v>633081.17000000004</v>
      </c>
      <c r="H18" s="45"/>
      <c r="I18" s="45">
        <f t="shared" ref="I18:I19" si="5">J18+K18</f>
        <v>633081.17000000004</v>
      </c>
      <c r="J18" s="45"/>
      <c r="K18" s="45">
        <f t="shared" ref="K18" si="6">G18</f>
        <v>633081.17000000004</v>
      </c>
      <c r="L18" s="54" t="s">
        <v>27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1322900</v>
      </c>
      <c r="E19" s="45">
        <v>1322900</v>
      </c>
      <c r="F19" s="45">
        <v>0</v>
      </c>
      <c r="G19" s="45">
        <v>1322900</v>
      </c>
      <c r="H19" s="45"/>
      <c r="I19" s="45">
        <f t="shared" si="5"/>
        <v>1322900</v>
      </c>
      <c r="J19" s="45">
        <f t="shared" ref="J19" si="7">G19</f>
        <v>1322900</v>
      </c>
      <c r="K19" s="45">
        <v>0</v>
      </c>
      <c r="L19" s="54" t="s">
        <v>27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1661584.17</v>
      </c>
      <c r="E20" s="45">
        <v>0</v>
      </c>
      <c r="F20" s="45">
        <v>1661584.17</v>
      </c>
      <c r="G20" s="45">
        <v>1654804.83</v>
      </c>
      <c r="H20" s="45"/>
      <c r="I20" s="45">
        <f t="shared" ref="I20:I22" si="8">J20+K20</f>
        <v>1654804.83</v>
      </c>
      <c r="J20" s="45"/>
      <c r="K20" s="45">
        <f t="shared" ref="K20" si="9">G20</f>
        <v>1654804.83</v>
      </c>
      <c r="L20" s="54" t="s">
        <v>27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86969701</v>
      </c>
      <c r="E22" s="45">
        <v>0</v>
      </c>
      <c r="F22" s="45">
        <v>86969701</v>
      </c>
      <c r="G22" s="45">
        <v>86969700.75</v>
      </c>
      <c r="H22" s="45"/>
      <c r="I22" s="45">
        <f t="shared" si="8"/>
        <v>86969700.75</v>
      </c>
      <c r="J22" s="45"/>
      <c r="K22" s="45">
        <f t="shared" ref="K22:K24" si="10">G22</f>
        <v>86969700.75</v>
      </c>
      <c r="L22" s="54" t="s">
        <v>27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298.51</v>
      </c>
      <c r="E24" s="45">
        <v>0</v>
      </c>
      <c r="F24" s="45">
        <v>298.51</v>
      </c>
      <c r="G24" s="45">
        <v>298.51</v>
      </c>
      <c r="H24" s="45"/>
      <c r="I24" s="45">
        <f t="shared" ref="I24:I25" si="11">J24+K24</f>
        <v>298.51</v>
      </c>
      <c r="J24" s="45"/>
      <c r="K24" s="45">
        <f t="shared" si="10"/>
        <v>298.51</v>
      </c>
      <c r="L24" s="54" t="s">
        <v>27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546840</v>
      </c>
      <c r="E25" s="45">
        <f t="shared" ref="E25" si="12">D25</f>
        <v>546840</v>
      </c>
      <c r="F25" s="45">
        <v>0</v>
      </c>
      <c r="G25" s="45">
        <v>546840</v>
      </c>
      <c r="H25" s="45"/>
      <c r="I25" s="45">
        <f t="shared" si="11"/>
        <v>546840</v>
      </c>
      <c r="J25" s="45">
        <f t="shared" ref="J25" si="13">G25</f>
        <v>546840</v>
      </c>
      <c r="K25" s="45">
        <v>0</v>
      </c>
      <c r="L25" s="54" t="s">
        <v>27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46813410</v>
      </c>
      <c r="E26" s="45">
        <v>46813410</v>
      </c>
      <c r="F26" s="45">
        <v>0</v>
      </c>
      <c r="G26" s="45">
        <v>42438690</v>
      </c>
      <c r="H26" s="45"/>
      <c r="I26" s="45">
        <f t="shared" ref="I26:I28" si="14">J26+K26</f>
        <v>42438690</v>
      </c>
      <c r="J26" s="45">
        <f t="shared" ref="J26" si="15">G26</f>
        <v>42438690</v>
      </c>
      <c r="K26" s="45">
        <v>0</v>
      </c>
      <c r="L26" s="54" t="s">
        <v>27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42288.959999999999</v>
      </c>
      <c r="E27" s="45">
        <v>0</v>
      </c>
      <c r="F27" s="45">
        <v>42288.959999999999</v>
      </c>
      <c r="G27" s="45">
        <v>36456</v>
      </c>
      <c r="H27" s="45"/>
      <c r="I27" s="45">
        <f t="shared" si="14"/>
        <v>36456</v>
      </c>
      <c r="J27" s="45"/>
      <c r="K27" s="45">
        <f t="shared" ref="K27" si="16">G27</f>
        <v>36456</v>
      </c>
      <c r="L27" s="54" t="s">
        <v>27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3620237.04</v>
      </c>
      <c r="E28" s="45">
        <v>0</v>
      </c>
      <c r="F28" s="45">
        <v>3620237.04</v>
      </c>
      <c r="G28" s="45">
        <v>2934443</v>
      </c>
      <c r="H28" s="45"/>
      <c r="I28" s="45">
        <f t="shared" si="14"/>
        <v>2934443</v>
      </c>
      <c r="J28" s="45"/>
      <c r="K28" s="45">
        <f t="shared" ref="K28:K29" si="17">G28</f>
        <v>2934443</v>
      </c>
      <c r="L28" s="54" t="s">
        <v>27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413123744.52999997</v>
      </c>
      <c r="E29" s="45">
        <v>0</v>
      </c>
      <c r="F29" s="45">
        <f t="shared" ref="F29" si="18">D29</f>
        <v>413123744.52999997</v>
      </c>
      <c r="G29" s="45">
        <v>413123744.52999997</v>
      </c>
      <c r="H29" s="45"/>
      <c r="I29" s="45">
        <f t="shared" ref="I29:I30" si="19">J29+K29</f>
        <v>413123744.52999997</v>
      </c>
      <c r="J29" s="45"/>
      <c r="K29" s="45">
        <f t="shared" si="17"/>
        <v>413123744.52999997</v>
      </c>
      <c r="L29" s="54" t="s">
        <v>27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6233024</v>
      </c>
      <c r="E30" s="45">
        <v>0</v>
      </c>
      <c r="F30" s="45">
        <v>6233024</v>
      </c>
      <c r="G30" s="45">
        <v>4692777.38</v>
      </c>
      <c r="H30" s="45"/>
      <c r="I30" s="45">
        <f t="shared" si="19"/>
        <v>4692777.38</v>
      </c>
      <c r="J30" s="45"/>
      <c r="K30" s="45">
        <f t="shared" ref="K30:K32" si="20">G30</f>
        <v>4692777.38</v>
      </c>
      <c r="L30" s="54" t="s">
        <v>27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233547.58</v>
      </c>
      <c r="E31" s="45">
        <v>0</v>
      </c>
      <c r="F31" s="45">
        <v>233547.58</v>
      </c>
      <c r="G31" s="45">
        <v>117749</v>
      </c>
      <c r="H31" s="45"/>
      <c r="I31" s="45">
        <f t="shared" ref="I31:I32" si="21">J31+K31</f>
        <v>117749</v>
      </c>
      <c r="J31" s="45"/>
      <c r="K31" s="45">
        <f t="shared" si="20"/>
        <v>117749</v>
      </c>
      <c r="L31" s="54" t="s">
        <v>27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806960</v>
      </c>
      <c r="E32" s="45">
        <v>0</v>
      </c>
      <c r="F32" s="45">
        <v>806960</v>
      </c>
      <c r="G32" s="45">
        <v>625654.78</v>
      </c>
      <c r="H32" s="45"/>
      <c r="I32" s="45">
        <f t="shared" si="21"/>
        <v>625654.78</v>
      </c>
      <c r="J32" s="45"/>
      <c r="K32" s="45">
        <f t="shared" si="20"/>
        <v>625654.78</v>
      </c>
      <c r="L32" s="54" t="s">
        <v>27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16314774</v>
      </c>
      <c r="E33" s="45">
        <v>13378114.68</v>
      </c>
      <c r="F33" s="45">
        <v>2936659.32</v>
      </c>
      <c r="G33" s="45">
        <v>16314774</v>
      </c>
      <c r="H33" s="45"/>
      <c r="I33" s="45">
        <f t="shared" ref="I33:I35" si="22">J33+K33</f>
        <v>16314774</v>
      </c>
      <c r="J33" s="45">
        <f t="shared" ref="J33" si="23">G33*82/100</f>
        <v>13378114.68</v>
      </c>
      <c r="K33" s="45">
        <f t="shared" ref="K33" si="24">G33-J33</f>
        <v>2936659.3200000003</v>
      </c>
      <c r="L33" s="54" t="s">
        <v>27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>
        <v>282800</v>
      </c>
      <c r="E34" s="45">
        <v>0</v>
      </c>
      <c r="F34" s="45">
        <v>282800</v>
      </c>
      <c r="G34" s="45">
        <v>0</v>
      </c>
      <c r="H34" s="45"/>
      <c r="I34" s="45">
        <f t="shared" si="22"/>
        <v>0</v>
      </c>
      <c r="J34" s="45"/>
      <c r="K34" s="45">
        <f t="shared" ref="K34" si="25">G34</f>
        <v>0</v>
      </c>
      <c r="L34" s="54" t="s">
        <v>27</v>
      </c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938423.12</v>
      </c>
      <c r="E35" s="45">
        <v>0</v>
      </c>
      <c r="F35" s="45">
        <f t="shared" ref="F35" si="26">D35</f>
        <v>938423.12</v>
      </c>
      <c r="G35" s="45">
        <v>938423.12</v>
      </c>
      <c r="H35" s="45"/>
      <c r="I35" s="45">
        <f t="shared" si="22"/>
        <v>938423.12</v>
      </c>
      <c r="J35" s="45"/>
      <c r="K35" s="45">
        <f t="shared" ref="K35:K36" si="27">G35</f>
        <v>938423.12</v>
      </c>
      <c r="L35" s="54" t="s">
        <v>27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624700</v>
      </c>
      <c r="E36" s="45">
        <v>0</v>
      </c>
      <c r="F36" s="45">
        <f t="shared" ref="F36:F38" si="28">D36</f>
        <v>624700</v>
      </c>
      <c r="G36" s="45">
        <v>624700</v>
      </c>
      <c r="H36" s="45"/>
      <c r="I36" s="45">
        <f t="shared" ref="I36:I38" si="29">J36+K36</f>
        <v>624700</v>
      </c>
      <c r="J36" s="45"/>
      <c r="K36" s="45">
        <f t="shared" si="27"/>
        <v>624700</v>
      </c>
      <c r="L36" s="54" t="s">
        <v>27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1243855.7</v>
      </c>
      <c r="E38" s="45">
        <v>0</v>
      </c>
      <c r="F38" s="45">
        <f t="shared" si="28"/>
        <v>1243855.7</v>
      </c>
      <c r="G38" s="45">
        <v>1038861.52</v>
      </c>
      <c r="H38" s="45"/>
      <c r="I38" s="45">
        <f t="shared" si="29"/>
        <v>1038861.52</v>
      </c>
      <c r="J38" s="45"/>
      <c r="K38" s="45">
        <f t="shared" ref="K38:K40" si="30">G38</f>
        <v>1038861.52</v>
      </c>
      <c r="L38" s="54" t="s">
        <v>27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74630.92</v>
      </c>
      <c r="E39" s="45">
        <v>0</v>
      </c>
      <c r="F39" s="45">
        <f t="shared" ref="F39:F40" si="31">D39</f>
        <v>74630.92</v>
      </c>
      <c r="G39" s="45">
        <v>55656.54</v>
      </c>
      <c r="H39" s="45"/>
      <c r="I39" s="45">
        <f t="shared" ref="I39:I40" si="32">J39+K39</f>
        <v>55656.54</v>
      </c>
      <c r="J39" s="45"/>
      <c r="K39" s="45">
        <f t="shared" si="30"/>
        <v>55656.54</v>
      </c>
      <c r="L39" s="54" t="s">
        <v>27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14339538.560000001</v>
      </c>
      <c r="E40" s="45">
        <v>0</v>
      </c>
      <c r="F40" s="45">
        <f t="shared" si="31"/>
        <v>14339538.560000001</v>
      </c>
      <c r="G40" s="45">
        <v>14266057.01</v>
      </c>
      <c r="H40" s="45"/>
      <c r="I40" s="45">
        <f t="shared" si="32"/>
        <v>14266057.01</v>
      </c>
      <c r="J40" s="45"/>
      <c r="K40" s="45">
        <f t="shared" si="30"/>
        <v>14266057.01</v>
      </c>
      <c r="L40" s="54" t="s">
        <v>27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6384437</v>
      </c>
      <c r="E41" s="45">
        <v>5234081.78</v>
      </c>
      <c r="F41" s="45">
        <v>1150355.22</v>
      </c>
      <c r="G41" s="45">
        <v>6384437</v>
      </c>
      <c r="H41" s="45"/>
      <c r="I41" s="45">
        <f t="shared" ref="I41:I43" si="33">J41+K41</f>
        <v>6384437</v>
      </c>
      <c r="J41" s="45">
        <f t="shared" ref="J41" si="34">E41</f>
        <v>5234081.78</v>
      </c>
      <c r="K41" s="45">
        <f t="shared" ref="K41" si="35">G41-J41</f>
        <v>1150355.2199999997</v>
      </c>
      <c r="L41" s="54" t="s">
        <v>27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>
        <v>200970</v>
      </c>
      <c r="E42" s="45">
        <v>0</v>
      </c>
      <c r="F42" s="45">
        <f t="shared" ref="F42:F43" si="36">D42</f>
        <v>200970</v>
      </c>
      <c r="G42" s="45">
        <v>200970</v>
      </c>
      <c r="H42" s="45"/>
      <c r="I42" s="45">
        <f t="shared" si="33"/>
        <v>200970</v>
      </c>
      <c r="J42" s="45"/>
      <c r="K42" s="45">
        <f t="shared" ref="K42:K43" si="37">G42</f>
        <v>200970</v>
      </c>
      <c r="L42" s="54" t="s">
        <v>27</v>
      </c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38306.6</v>
      </c>
      <c r="E43" s="45">
        <v>0</v>
      </c>
      <c r="F43" s="45">
        <f t="shared" si="36"/>
        <v>38306.6</v>
      </c>
      <c r="G43" s="45">
        <v>38306.6</v>
      </c>
      <c r="H43" s="45"/>
      <c r="I43" s="45">
        <f t="shared" si="33"/>
        <v>38306.6</v>
      </c>
      <c r="J43" s="45"/>
      <c r="K43" s="45">
        <f t="shared" si="37"/>
        <v>38306.6</v>
      </c>
      <c r="L43" s="54" t="s">
        <v>27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9025203.3900000006</v>
      </c>
      <c r="E45" s="45">
        <v>0</v>
      </c>
      <c r="F45" s="45">
        <v>9025203.3900000006</v>
      </c>
      <c r="G45" s="45">
        <v>9023587.1400000006</v>
      </c>
      <c r="H45" s="45"/>
      <c r="I45" s="45">
        <f t="shared" ref="I45:I46" si="38">J45+K45</f>
        <v>9023587.1400000006</v>
      </c>
      <c r="J45" s="45"/>
      <c r="K45" s="45">
        <f t="shared" ref="K45" si="39">G45</f>
        <v>9023587.1400000006</v>
      </c>
      <c r="L45" s="54" t="s">
        <v>27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3267815.47</v>
      </c>
      <c r="E46" s="45">
        <v>0</v>
      </c>
      <c r="F46" s="45">
        <f t="shared" ref="F46" si="40">D46</f>
        <v>3267815.47</v>
      </c>
      <c r="G46" s="45">
        <v>3245859.99</v>
      </c>
      <c r="H46" s="45"/>
      <c r="I46" s="45">
        <f t="shared" si="38"/>
        <v>3245859.99</v>
      </c>
      <c r="J46" s="45"/>
      <c r="K46" s="45">
        <f t="shared" ref="K46" si="41">G46</f>
        <v>3245859.99</v>
      </c>
      <c r="L46" s="54" t="s">
        <v>27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42">SUM(D14:D47)</f>
        <v>616369620.22000003</v>
      </c>
      <c r="E48" s="58">
        <f t="shared" si="42"/>
        <v>67326763.629999995</v>
      </c>
      <c r="F48" s="58">
        <f t="shared" si="42"/>
        <v>549042856.59000003</v>
      </c>
      <c r="G48" s="58">
        <f t="shared" si="42"/>
        <v>608155534.65999985</v>
      </c>
      <c r="H48" s="58">
        <f t="shared" si="42"/>
        <v>0</v>
      </c>
      <c r="I48" s="58">
        <f t="shared" si="42"/>
        <v>608155534.65999985</v>
      </c>
      <c r="J48" s="58">
        <f t="shared" si="42"/>
        <v>62952043.630000003</v>
      </c>
      <c r="K48" s="58">
        <f t="shared" si="42"/>
        <v>545203491.02999997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F0"/>
  </sheetPr>
  <dimension ref="A1:M51"/>
  <sheetViews>
    <sheetView showGridLines="0" zoomScaleNormal="100" workbookViewId="0">
      <pane ySplit="13" topLeftCell="A14" activePane="bottomLeft" state="frozen"/>
      <selection pane="bottomLeft" activeCell="E27" sqref="E27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2"/>
      <c r="I7" s="62"/>
      <c r="J7" s="62"/>
      <c r="K7" s="6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2"/>
      <c r="I8" s="62"/>
      <c r="J8" s="62"/>
      <c r="K8" s="6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2"/>
      <c r="I9" s="62"/>
      <c r="J9" s="62"/>
      <c r="K9" s="6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2"/>
      <c r="I10" s="62"/>
      <c r="J10" s="62"/>
      <c r="K10" s="6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2"/>
      <c r="I11" s="62"/>
      <c r="J11" s="62"/>
      <c r="K11" s="6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8734</v>
      </c>
      <c r="E14" s="45">
        <v>8734</v>
      </c>
      <c r="F14" s="45">
        <v>0</v>
      </c>
      <c r="G14" s="45">
        <v>8734</v>
      </c>
      <c r="H14" s="45"/>
      <c r="I14" s="45">
        <f t="shared" ref="I14:I17" si="0">J14+K14</f>
        <v>8734</v>
      </c>
      <c r="J14" s="45">
        <f t="shared" ref="J14" si="1">G14</f>
        <v>8734</v>
      </c>
      <c r="K14" s="45">
        <v>0</v>
      </c>
      <c r="L14" s="54" t="s">
        <v>33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667303.72</v>
      </c>
      <c r="E17" s="45">
        <v>0</v>
      </c>
      <c r="F17" s="45">
        <f t="shared" ref="F17" si="2">D17</f>
        <v>667303.72</v>
      </c>
      <c r="G17" s="45">
        <v>580686.26</v>
      </c>
      <c r="H17" s="45"/>
      <c r="I17" s="45">
        <f t="shared" si="0"/>
        <v>580686.26</v>
      </c>
      <c r="J17" s="45"/>
      <c r="K17" s="45">
        <f t="shared" ref="K17" si="3">G17</f>
        <v>580686.26</v>
      </c>
      <c r="L17" s="54" t="s">
        <v>33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1046385.71</v>
      </c>
      <c r="E18" s="45">
        <v>0</v>
      </c>
      <c r="F18" s="45">
        <f t="shared" ref="F18" si="4">D18</f>
        <v>1046385.71</v>
      </c>
      <c r="G18" s="45">
        <v>0</v>
      </c>
      <c r="H18" s="45"/>
      <c r="I18" s="45">
        <f t="shared" ref="I18" si="5">J18+K18</f>
        <v>0</v>
      </c>
      <c r="J18" s="45"/>
      <c r="K18" s="45">
        <f t="shared" ref="K18" si="6">G18</f>
        <v>0</v>
      </c>
      <c r="L18" s="54" t="s">
        <v>33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623000</v>
      </c>
      <c r="E19" s="45">
        <v>623000</v>
      </c>
      <c r="F19" s="45">
        <v>0</v>
      </c>
      <c r="G19" s="45">
        <v>623000</v>
      </c>
      <c r="H19" s="45"/>
      <c r="I19" s="45">
        <f t="shared" ref="I19" si="7">J19+K19</f>
        <v>623000</v>
      </c>
      <c r="J19" s="45">
        <f t="shared" ref="J19" si="8">G19</f>
        <v>623000</v>
      </c>
      <c r="K19" s="45">
        <v>0</v>
      </c>
      <c r="L19" s="54" t="s">
        <v>33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637347.21</v>
      </c>
      <c r="E20" s="45">
        <v>0</v>
      </c>
      <c r="F20" s="45">
        <v>637347.21</v>
      </c>
      <c r="G20" s="45">
        <v>513098.28</v>
      </c>
      <c r="H20" s="45"/>
      <c r="I20" s="45">
        <f t="shared" ref="I20:I22" si="9">J20+K20</f>
        <v>513098.28</v>
      </c>
      <c r="J20" s="45"/>
      <c r="K20" s="45">
        <f t="shared" ref="K20" si="10">G20</f>
        <v>513098.28</v>
      </c>
      <c r="L20" s="54" t="s">
        <v>33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23365280.289999999</v>
      </c>
      <c r="E22" s="45">
        <v>0</v>
      </c>
      <c r="F22" s="45">
        <v>23365280.289999999</v>
      </c>
      <c r="G22" s="45">
        <v>23365280.289999999</v>
      </c>
      <c r="H22" s="45"/>
      <c r="I22" s="45">
        <f t="shared" si="9"/>
        <v>23365280.289999999</v>
      </c>
      <c r="J22" s="45"/>
      <c r="K22" s="45">
        <f t="shared" ref="K22" si="11">G22</f>
        <v>23365280.289999999</v>
      </c>
      <c r="L22" s="54" t="s">
        <v>33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234360</v>
      </c>
      <c r="E25" s="45">
        <f t="shared" ref="E25" si="12">D25</f>
        <v>234360</v>
      </c>
      <c r="F25" s="45">
        <v>0</v>
      </c>
      <c r="G25" s="45">
        <v>234360</v>
      </c>
      <c r="H25" s="45"/>
      <c r="I25" s="45">
        <f t="shared" ref="I25" si="13">J25+K25</f>
        <v>234360</v>
      </c>
      <c r="J25" s="45">
        <f t="shared" ref="J25" si="14">G25</f>
        <v>234360</v>
      </c>
      <c r="K25" s="45">
        <v>0</v>
      </c>
      <c r="L25" s="54" t="s">
        <v>33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23826600</v>
      </c>
      <c r="E26" s="45">
        <v>23826600</v>
      </c>
      <c r="F26" s="45">
        <v>0</v>
      </c>
      <c r="G26" s="45">
        <v>22771980</v>
      </c>
      <c r="H26" s="45"/>
      <c r="I26" s="45">
        <f t="shared" ref="I26:I27" si="15">J26+K26</f>
        <v>22771980</v>
      </c>
      <c r="J26" s="45">
        <f t="shared" ref="J26" si="16">G26</f>
        <v>22771980</v>
      </c>
      <c r="K26" s="45">
        <v>0</v>
      </c>
      <c r="L26" s="54" t="s">
        <v>33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18123.84</v>
      </c>
      <c r="E27" s="45">
        <v>0</v>
      </c>
      <c r="F27" s="45">
        <v>18123.84</v>
      </c>
      <c r="G27" s="45">
        <v>15434.49</v>
      </c>
      <c r="H27" s="45"/>
      <c r="I27" s="45">
        <f t="shared" si="15"/>
        <v>15434.49</v>
      </c>
      <c r="J27" s="45"/>
      <c r="K27" s="45">
        <f t="shared" ref="K27" si="17">G27</f>
        <v>15434.49</v>
      </c>
      <c r="L27" s="54" t="s">
        <v>33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1842590.4</v>
      </c>
      <c r="E28" s="45">
        <v>0</v>
      </c>
      <c r="F28" s="45">
        <v>1842590.4</v>
      </c>
      <c r="G28" s="45">
        <v>1658180.58</v>
      </c>
      <c r="H28" s="45"/>
      <c r="I28" s="45">
        <f t="shared" ref="I28:I30" si="18">J28+K28</f>
        <v>1658180.58</v>
      </c>
      <c r="J28" s="45"/>
      <c r="K28" s="45">
        <f t="shared" ref="K28:K29" si="19">G28</f>
        <v>1658180.58</v>
      </c>
      <c r="L28" s="54" t="s">
        <v>33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212521413.25999999</v>
      </c>
      <c r="E29" s="45">
        <v>0</v>
      </c>
      <c r="F29" s="45">
        <f t="shared" ref="F29" si="20">D29</f>
        <v>212521413.25999999</v>
      </c>
      <c r="G29" s="45">
        <v>212521413.25999999</v>
      </c>
      <c r="H29" s="45"/>
      <c r="I29" s="45">
        <f t="shared" si="18"/>
        <v>212521413.25999999</v>
      </c>
      <c r="J29" s="45"/>
      <c r="K29" s="45">
        <f t="shared" si="19"/>
        <v>212521413.25999999</v>
      </c>
      <c r="L29" s="54" t="s">
        <v>33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2180080</v>
      </c>
      <c r="E30" s="45">
        <v>0</v>
      </c>
      <c r="F30" s="45">
        <v>2180080</v>
      </c>
      <c r="G30" s="45">
        <v>1689011.64</v>
      </c>
      <c r="H30" s="45"/>
      <c r="I30" s="45">
        <f t="shared" si="18"/>
        <v>1689011.64</v>
      </c>
      <c r="J30" s="45"/>
      <c r="K30" s="45">
        <f t="shared" ref="K30:K31" si="21">G30</f>
        <v>1689011.64</v>
      </c>
      <c r="L30" s="54" t="s">
        <v>33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70170.100000000006</v>
      </c>
      <c r="E31" s="45">
        <v>0</v>
      </c>
      <c r="F31" s="45">
        <v>70170.100000000006</v>
      </c>
      <c r="G31" s="45">
        <v>28536</v>
      </c>
      <c r="H31" s="45"/>
      <c r="I31" s="45">
        <f t="shared" ref="I31:I32" si="22">J31+K31</f>
        <v>28536</v>
      </c>
      <c r="J31" s="45"/>
      <c r="K31" s="45">
        <f t="shared" si="21"/>
        <v>28536</v>
      </c>
      <c r="L31" s="54" t="s">
        <v>33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368760</v>
      </c>
      <c r="E32" s="45">
        <v>0</v>
      </c>
      <c r="F32" s="45">
        <v>368760</v>
      </c>
      <c r="G32" s="45">
        <v>264808.8</v>
      </c>
      <c r="H32" s="45"/>
      <c r="I32" s="45">
        <f t="shared" si="22"/>
        <v>264808.8</v>
      </c>
      <c r="J32" s="45"/>
      <c r="K32" s="45">
        <f t="shared" ref="K32" si="23">G32</f>
        <v>264808.8</v>
      </c>
      <c r="L32" s="54" t="s">
        <v>33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4468170</v>
      </c>
      <c r="E33" s="45">
        <v>3663899.4</v>
      </c>
      <c r="F33" s="45">
        <v>804270.6</v>
      </c>
      <c r="G33" s="45">
        <v>4468170</v>
      </c>
      <c r="H33" s="45"/>
      <c r="I33" s="45">
        <f t="shared" ref="I33" si="24">J33+K33</f>
        <v>4468170</v>
      </c>
      <c r="J33" s="45">
        <f t="shared" ref="J33" si="25">G33*82/100</f>
        <v>3663899.4</v>
      </c>
      <c r="K33" s="45">
        <f t="shared" ref="K33" si="26">G33-J33</f>
        <v>804270.60000000009</v>
      </c>
      <c r="L33" s="54" t="s">
        <v>33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735684.31</v>
      </c>
      <c r="E35" s="45">
        <v>0</v>
      </c>
      <c r="F35" s="45">
        <f t="shared" ref="F35" si="27">D35</f>
        <v>735684.31</v>
      </c>
      <c r="G35" s="45">
        <v>735684.31</v>
      </c>
      <c r="H35" s="45"/>
      <c r="I35" s="45">
        <f t="shared" ref="I35:I36" si="28">J35+K35</f>
        <v>735684.31</v>
      </c>
      <c r="J35" s="45"/>
      <c r="K35" s="45">
        <f t="shared" ref="K35:K36" si="29">G35</f>
        <v>735684.31</v>
      </c>
      <c r="L35" s="54" t="s">
        <v>33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611900</v>
      </c>
      <c r="E36" s="45">
        <v>0</v>
      </c>
      <c r="F36" s="45">
        <f t="shared" ref="F36:F38" si="30">D36</f>
        <v>611900</v>
      </c>
      <c r="G36" s="45">
        <v>611900</v>
      </c>
      <c r="H36" s="45"/>
      <c r="I36" s="45">
        <f t="shared" si="28"/>
        <v>611900</v>
      </c>
      <c r="J36" s="45"/>
      <c r="K36" s="45">
        <f t="shared" si="29"/>
        <v>611900</v>
      </c>
      <c r="L36" s="54" t="s">
        <v>33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776210.89</v>
      </c>
      <c r="E38" s="45">
        <v>0</v>
      </c>
      <c r="F38" s="45">
        <f t="shared" si="30"/>
        <v>776210.89</v>
      </c>
      <c r="G38" s="45">
        <v>508733.12</v>
      </c>
      <c r="H38" s="45"/>
      <c r="I38" s="45">
        <f t="shared" ref="I38:I40" si="31">J38+K38</f>
        <v>508733.12</v>
      </c>
      <c r="J38" s="45"/>
      <c r="K38" s="45">
        <f t="shared" ref="K38:K39" si="32">G38</f>
        <v>508733.12</v>
      </c>
      <c r="L38" s="54" t="s">
        <v>33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36830.239999999998</v>
      </c>
      <c r="E39" s="45">
        <v>0</v>
      </c>
      <c r="F39" s="45">
        <f t="shared" ref="F39:F40" si="33">D39</f>
        <v>36830.239999999998</v>
      </c>
      <c r="G39" s="45">
        <v>0</v>
      </c>
      <c r="H39" s="45"/>
      <c r="I39" s="45">
        <f t="shared" si="31"/>
        <v>0</v>
      </c>
      <c r="J39" s="45"/>
      <c r="K39" s="45">
        <f t="shared" si="32"/>
        <v>0</v>
      </c>
      <c r="L39" s="54" t="s">
        <v>33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8681701.5999999996</v>
      </c>
      <c r="E40" s="45">
        <v>0</v>
      </c>
      <c r="F40" s="45">
        <f t="shared" si="33"/>
        <v>8681701.5999999996</v>
      </c>
      <c r="G40" s="45">
        <v>8646185.9299999997</v>
      </c>
      <c r="H40" s="45"/>
      <c r="I40" s="45">
        <f t="shared" si="31"/>
        <v>8646185.9299999997</v>
      </c>
      <c r="J40" s="45"/>
      <c r="K40" s="45">
        <f t="shared" ref="K40" si="34">G40</f>
        <v>8646185.9299999997</v>
      </c>
      <c r="L40" s="54" t="s">
        <v>33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1127148</v>
      </c>
      <c r="E41" s="45">
        <v>924057.17</v>
      </c>
      <c r="F41" s="45">
        <v>203090.83</v>
      </c>
      <c r="G41" s="45">
        <v>1127148</v>
      </c>
      <c r="H41" s="45"/>
      <c r="I41" s="45">
        <f t="shared" ref="I41:I43" si="35">J41+K41</f>
        <v>1127148</v>
      </c>
      <c r="J41" s="45">
        <f t="shared" ref="J41" si="36">E41</f>
        <v>924057.17</v>
      </c>
      <c r="K41" s="45">
        <f t="shared" ref="K41" si="37">G41-J41</f>
        <v>203090.82999999996</v>
      </c>
      <c r="L41" s="54" t="s">
        <v>33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6762.9</v>
      </c>
      <c r="E43" s="45">
        <v>0</v>
      </c>
      <c r="F43" s="45">
        <f t="shared" ref="F43" si="38">D43</f>
        <v>6762.9</v>
      </c>
      <c r="G43" s="45">
        <v>6762.9</v>
      </c>
      <c r="H43" s="45"/>
      <c r="I43" s="45">
        <f t="shared" si="35"/>
        <v>6762.9</v>
      </c>
      <c r="J43" s="45"/>
      <c r="K43" s="45">
        <f t="shared" ref="K43" si="39">G43</f>
        <v>6762.9</v>
      </c>
      <c r="L43" s="54" t="s">
        <v>33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2172451.37</v>
      </c>
      <c r="E45" s="45">
        <v>0</v>
      </c>
      <c r="F45" s="45">
        <v>2172451.37</v>
      </c>
      <c r="G45" s="45">
        <v>2167903.16</v>
      </c>
      <c r="H45" s="45"/>
      <c r="I45" s="45">
        <f t="shared" ref="I45:I46" si="40">J45+K45</f>
        <v>2167903.16</v>
      </c>
      <c r="J45" s="45"/>
      <c r="K45" s="45">
        <f t="shared" ref="K45" si="41">G45</f>
        <v>2167903.16</v>
      </c>
      <c r="L45" s="54" t="s">
        <v>33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1253800</v>
      </c>
      <c r="E46" s="45">
        <v>0</v>
      </c>
      <c r="F46" s="45">
        <f t="shared" ref="F46" si="42">D46</f>
        <v>1253800</v>
      </c>
      <c r="G46" s="45">
        <v>921366.33</v>
      </c>
      <c r="H46" s="45"/>
      <c r="I46" s="45">
        <f t="shared" si="40"/>
        <v>921366.33</v>
      </c>
      <c r="J46" s="45"/>
      <c r="K46" s="45">
        <f t="shared" ref="K46" si="43">G46</f>
        <v>921366.33</v>
      </c>
      <c r="L46" s="54" t="s">
        <v>33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44">SUM(D14:D47)</f>
        <v>287280807.83999997</v>
      </c>
      <c r="E48" s="58">
        <f t="shared" si="44"/>
        <v>29280650.57</v>
      </c>
      <c r="F48" s="58">
        <f t="shared" si="44"/>
        <v>258000157.26999998</v>
      </c>
      <c r="G48" s="58">
        <f t="shared" si="44"/>
        <v>283468377.35000002</v>
      </c>
      <c r="H48" s="58">
        <f t="shared" si="44"/>
        <v>0</v>
      </c>
      <c r="I48" s="58">
        <f t="shared" si="44"/>
        <v>283468377.35000002</v>
      </c>
      <c r="J48" s="58">
        <f t="shared" si="44"/>
        <v>28226030.57</v>
      </c>
      <c r="K48" s="58">
        <f t="shared" si="44"/>
        <v>255242346.78000003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F0"/>
  </sheetPr>
  <dimension ref="A1:M51"/>
  <sheetViews>
    <sheetView showGridLines="0" zoomScale="90" zoomScaleNormal="90" workbookViewId="0">
      <pane ySplit="13" topLeftCell="A14" activePane="bottomLeft" state="frozen"/>
      <selection pane="bottomLeft" activeCell="L43" sqref="L43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2"/>
      <c r="I7" s="62"/>
      <c r="J7" s="62"/>
      <c r="K7" s="6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2"/>
      <c r="I8" s="62"/>
      <c r="J8" s="62"/>
      <c r="K8" s="6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2"/>
      <c r="I9" s="62"/>
      <c r="J9" s="62"/>
      <c r="K9" s="6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2"/>
      <c r="I10" s="62"/>
      <c r="J10" s="62"/>
      <c r="K10" s="6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2"/>
      <c r="I11" s="62"/>
      <c r="J11" s="62"/>
      <c r="K11" s="6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19888</v>
      </c>
      <c r="E14" s="45">
        <v>19888</v>
      </c>
      <c r="F14" s="45">
        <v>0</v>
      </c>
      <c r="G14" s="45">
        <v>19888</v>
      </c>
      <c r="H14" s="45"/>
      <c r="I14" s="45">
        <f t="shared" ref="I14:I17" si="0">J14+K14</f>
        <v>19888</v>
      </c>
      <c r="J14" s="45">
        <f t="shared" ref="J14" si="1">G14</f>
        <v>19888</v>
      </c>
      <c r="K14" s="45">
        <v>0</v>
      </c>
      <c r="L14" s="54" t="s">
        <v>36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923199.03</v>
      </c>
      <c r="E17" s="45">
        <v>0</v>
      </c>
      <c r="F17" s="45">
        <f t="shared" ref="F17" si="2">D17</f>
        <v>923199.03</v>
      </c>
      <c r="G17" s="45">
        <v>923199.03</v>
      </c>
      <c r="H17" s="45"/>
      <c r="I17" s="45">
        <f t="shared" si="0"/>
        <v>923199.03</v>
      </c>
      <c r="J17" s="45"/>
      <c r="K17" s="45">
        <f t="shared" ref="K17" si="3">G17</f>
        <v>923199.03</v>
      </c>
      <c r="L17" s="54" t="s">
        <v>36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1094452.8999999999</v>
      </c>
      <c r="E18" s="45">
        <v>0</v>
      </c>
      <c r="F18" s="45">
        <f t="shared" ref="F18" si="4">D18</f>
        <v>1094452.8999999999</v>
      </c>
      <c r="G18" s="45">
        <v>1094452.8999999999</v>
      </c>
      <c r="H18" s="45"/>
      <c r="I18" s="45">
        <f t="shared" ref="I18" si="5">J18+K18</f>
        <v>1094452.8999999999</v>
      </c>
      <c r="J18" s="45"/>
      <c r="K18" s="45">
        <f t="shared" ref="K18" si="6">G18</f>
        <v>1094452.8999999999</v>
      </c>
      <c r="L18" s="54" t="s">
        <v>36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1868900</v>
      </c>
      <c r="E19" s="45">
        <v>1868900</v>
      </c>
      <c r="F19" s="45">
        <v>0</v>
      </c>
      <c r="G19" s="45">
        <v>1868900</v>
      </c>
      <c r="H19" s="45"/>
      <c r="I19" s="45">
        <f t="shared" ref="I19" si="7">J19+K19</f>
        <v>1868900</v>
      </c>
      <c r="J19" s="45">
        <f t="shared" ref="J19" si="8">G19</f>
        <v>1868900</v>
      </c>
      <c r="K19" s="45">
        <v>0</v>
      </c>
      <c r="L19" s="54" t="s">
        <v>36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1705516.76</v>
      </c>
      <c r="E20" s="45">
        <v>0</v>
      </c>
      <c r="F20" s="45">
        <v>1705516.76</v>
      </c>
      <c r="G20" s="45">
        <v>1239807.1299999999</v>
      </c>
      <c r="H20" s="45"/>
      <c r="I20" s="45">
        <f t="shared" ref="I20:I22" si="9">J20+K20</f>
        <v>1239807.1299999999</v>
      </c>
      <c r="J20" s="45"/>
      <c r="K20" s="45">
        <f t="shared" ref="K20" si="10">G20</f>
        <v>1239807.1299999999</v>
      </c>
      <c r="L20" s="54" t="s">
        <v>36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80868214.170000002</v>
      </c>
      <c r="E22" s="45">
        <v>0</v>
      </c>
      <c r="F22" s="45">
        <v>80868214.170000002</v>
      </c>
      <c r="G22" s="45">
        <v>80868214.170000002</v>
      </c>
      <c r="H22" s="45"/>
      <c r="I22" s="45">
        <f t="shared" si="9"/>
        <v>80868214.170000002</v>
      </c>
      <c r="J22" s="45"/>
      <c r="K22" s="45">
        <f t="shared" ref="K22" si="11">G22</f>
        <v>80868214.170000002</v>
      </c>
      <c r="L22" s="54" t="s">
        <v>36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273420</v>
      </c>
      <c r="E25" s="45">
        <f t="shared" ref="E25" si="12">D25</f>
        <v>273420</v>
      </c>
      <c r="F25" s="45">
        <v>0</v>
      </c>
      <c r="G25" s="45">
        <v>273420</v>
      </c>
      <c r="H25" s="45"/>
      <c r="I25" s="45">
        <f t="shared" ref="I25" si="13">J25+K25</f>
        <v>273420</v>
      </c>
      <c r="J25" s="45">
        <f t="shared" ref="J25" si="14">G25</f>
        <v>273420</v>
      </c>
      <c r="K25" s="45">
        <v>0</v>
      </c>
      <c r="L25" s="54" t="s">
        <v>36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44235450</v>
      </c>
      <c r="E26" s="45">
        <v>44235450</v>
      </c>
      <c r="F26" s="45">
        <v>0</v>
      </c>
      <c r="G26" s="45">
        <v>39626370</v>
      </c>
      <c r="H26" s="45"/>
      <c r="I26" s="45">
        <f t="shared" ref="I26:I27" si="15">J26+K26</f>
        <v>39626370</v>
      </c>
      <c r="J26" s="45">
        <f t="shared" ref="J26" si="16">G26</f>
        <v>39626370</v>
      </c>
      <c r="K26" s="45">
        <v>0</v>
      </c>
      <c r="L26" s="54" t="s">
        <v>36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21144.48</v>
      </c>
      <c r="E27" s="45">
        <v>0</v>
      </c>
      <c r="F27" s="45">
        <v>21144.48</v>
      </c>
      <c r="G27" s="45">
        <v>21144.48</v>
      </c>
      <c r="H27" s="45"/>
      <c r="I27" s="45">
        <f t="shared" si="15"/>
        <v>21144.48</v>
      </c>
      <c r="J27" s="45"/>
      <c r="K27" s="45">
        <f t="shared" ref="K27" si="17">G27</f>
        <v>21144.48</v>
      </c>
      <c r="L27" s="54" t="s">
        <v>36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3420874.8</v>
      </c>
      <c r="E28" s="45">
        <v>0</v>
      </c>
      <c r="F28" s="45">
        <v>3420874.8</v>
      </c>
      <c r="G28" s="45">
        <v>3064439.28</v>
      </c>
      <c r="H28" s="45"/>
      <c r="I28" s="45">
        <f t="shared" ref="I28:I29" si="18">J28+K28</f>
        <v>3064439.28</v>
      </c>
      <c r="J28" s="45"/>
      <c r="K28" s="45">
        <f t="shared" ref="K28:K29" si="19">G28</f>
        <v>3064439.28</v>
      </c>
      <c r="L28" s="54" t="s">
        <v>36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484092431.26999998</v>
      </c>
      <c r="E29" s="45">
        <v>0</v>
      </c>
      <c r="F29" s="45">
        <f t="shared" ref="F29" si="20">D29</f>
        <v>484092431.26999998</v>
      </c>
      <c r="G29" s="45">
        <v>484092431.26999998</v>
      </c>
      <c r="H29" s="45"/>
      <c r="I29" s="45">
        <f t="shared" si="18"/>
        <v>484092431.26999998</v>
      </c>
      <c r="J29" s="45"/>
      <c r="K29" s="45">
        <f t="shared" si="19"/>
        <v>484092431.26999998</v>
      </c>
      <c r="L29" s="54" t="s">
        <v>36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4586344</v>
      </c>
      <c r="E30" s="45">
        <v>0</v>
      </c>
      <c r="F30" s="45">
        <v>4586344</v>
      </c>
      <c r="G30" s="45">
        <v>4586344</v>
      </c>
      <c r="H30" s="45"/>
      <c r="I30" s="45">
        <f t="shared" ref="I30:I32" si="21">J30+K30</f>
        <v>4586344</v>
      </c>
      <c r="J30" s="45"/>
      <c r="K30" s="45">
        <f t="shared" ref="K30:K31" si="22">G30</f>
        <v>4586344</v>
      </c>
      <c r="L30" s="54" t="s">
        <v>36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200188.24</v>
      </c>
      <c r="E31" s="45">
        <v>0</v>
      </c>
      <c r="F31" s="45">
        <v>200188.24</v>
      </c>
      <c r="G31" s="45">
        <v>169929.55</v>
      </c>
      <c r="H31" s="45"/>
      <c r="I31" s="45">
        <f t="shared" si="21"/>
        <v>169929.55</v>
      </c>
      <c r="J31" s="45"/>
      <c r="K31" s="45">
        <f t="shared" si="22"/>
        <v>169929.55</v>
      </c>
      <c r="L31" s="54" t="s">
        <v>36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711396</v>
      </c>
      <c r="E32" s="45">
        <v>0</v>
      </c>
      <c r="F32" s="45">
        <v>711396</v>
      </c>
      <c r="G32" s="45">
        <v>711396</v>
      </c>
      <c r="H32" s="45"/>
      <c r="I32" s="45">
        <f t="shared" si="21"/>
        <v>711396</v>
      </c>
      <c r="J32" s="45"/>
      <c r="K32" s="45">
        <f t="shared" ref="K32" si="23">G32</f>
        <v>711396</v>
      </c>
      <c r="L32" s="54" t="s">
        <v>36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14721084</v>
      </c>
      <c r="E33" s="45">
        <v>12071288.880000001</v>
      </c>
      <c r="F33" s="45">
        <v>2649795.12</v>
      </c>
      <c r="G33" s="45">
        <v>11695215</v>
      </c>
      <c r="H33" s="45"/>
      <c r="I33" s="45">
        <f t="shared" ref="I33" si="24">J33+K33</f>
        <v>11695215</v>
      </c>
      <c r="J33" s="45">
        <f t="shared" ref="J33" si="25">G33*82/100</f>
        <v>9590076.3000000007</v>
      </c>
      <c r="K33" s="45">
        <f t="shared" ref="K33" si="26">G33-J33</f>
        <v>2105138.6999999993</v>
      </c>
      <c r="L33" s="54" t="s">
        <v>36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1675122.34</v>
      </c>
      <c r="E35" s="45">
        <v>0</v>
      </c>
      <c r="F35" s="45">
        <f t="shared" ref="F35" si="27">D35</f>
        <v>1675122.34</v>
      </c>
      <c r="G35" s="45">
        <v>1675122.34</v>
      </c>
      <c r="H35" s="45"/>
      <c r="I35" s="45">
        <f t="shared" ref="I35:I36" si="28">J35+K35</f>
        <v>1675122.34</v>
      </c>
      <c r="J35" s="45"/>
      <c r="K35" s="45">
        <f t="shared" ref="K35:K36" si="29">G35</f>
        <v>1675122.34</v>
      </c>
      <c r="L35" s="54" t="s">
        <v>36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624700</v>
      </c>
      <c r="E36" s="45">
        <v>0</v>
      </c>
      <c r="F36" s="45">
        <f t="shared" ref="F36:F38" si="30">D36</f>
        <v>624700</v>
      </c>
      <c r="G36" s="45">
        <v>624700</v>
      </c>
      <c r="H36" s="45"/>
      <c r="I36" s="45">
        <f t="shared" si="28"/>
        <v>624700</v>
      </c>
      <c r="J36" s="45"/>
      <c r="K36" s="45">
        <f t="shared" si="29"/>
        <v>624700</v>
      </c>
      <c r="L36" s="54" t="s">
        <v>36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1909114.64</v>
      </c>
      <c r="E38" s="45">
        <v>0</v>
      </c>
      <c r="F38" s="45">
        <f t="shared" si="30"/>
        <v>1909114.64</v>
      </c>
      <c r="G38" s="45">
        <v>1908973.51</v>
      </c>
      <c r="H38" s="45"/>
      <c r="I38" s="45">
        <f t="shared" ref="I38:I40" si="31">J38+K38</f>
        <v>1908973.51</v>
      </c>
      <c r="J38" s="45"/>
      <c r="K38" s="45">
        <f t="shared" ref="K38:K39" si="32">G38</f>
        <v>1908973.51</v>
      </c>
      <c r="L38" s="54" t="s">
        <v>36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74630.92</v>
      </c>
      <c r="E39" s="45">
        <v>0</v>
      </c>
      <c r="F39" s="45">
        <f t="shared" ref="F39:F40" si="33">D39</f>
        <v>74630.92</v>
      </c>
      <c r="G39" s="45">
        <v>73112</v>
      </c>
      <c r="H39" s="45"/>
      <c r="I39" s="45">
        <f t="shared" si="31"/>
        <v>73112</v>
      </c>
      <c r="J39" s="45"/>
      <c r="K39" s="45">
        <f t="shared" si="32"/>
        <v>73112</v>
      </c>
      <c r="L39" s="54" t="s">
        <v>36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15020600.939999999</v>
      </c>
      <c r="E40" s="45">
        <v>0</v>
      </c>
      <c r="F40" s="45">
        <f t="shared" si="33"/>
        <v>15020600.939999999</v>
      </c>
      <c r="G40" s="45">
        <v>14812947.68</v>
      </c>
      <c r="H40" s="45"/>
      <c r="I40" s="45">
        <f t="shared" si="31"/>
        <v>14812947.68</v>
      </c>
      <c r="J40" s="45"/>
      <c r="K40" s="45">
        <f t="shared" ref="K40" si="34">G40</f>
        <v>14812947.68</v>
      </c>
      <c r="L40" s="54" t="s">
        <v>36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8483970</v>
      </c>
      <c r="E41" s="45">
        <v>5779361.3300000001</v>
      </c>
      <c r="F41" s="45">
        <f>D41-E41</f>
        <v>2704608.67</v>
      </c>
      <c r="G41" s="45">
        <v>8483970</v>
      </c>
      <c r="H41" s="45"/>
      <c r="I41" s="45">
        <f t="shared" ref="I41:I43" si="35">J41+K41</f>
        <v>8483970</v>
      </c>
      <c r="J41" s="45">
        <f t="shared" ref="J41" si="36">E41</f>
        <v>5779361.3300000001</v>
      </c>
      <c r="K41" s="45">
        <f t="shared" ref="K41" si="37">G41-J41</f>
        <v>2704608.67</v>
      </c>
      <c r="L41" s="54" t="s">
        <v>36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50903.9</v>
      </c>
      <c r="E43" s="45">
        <v>0</v>
      </c>
      <c r="F43" s="45">
        <f t="shared" ref="F43" si="38">D43</f>
        <v>50903.9</v>
      </c>
      <c r="G43" s="45">
        <v>50903.9</v>
      </c>
      <c r="H43" s="45"/>
      <c r="I43" s="45">
        <f t="shared" si="35"/>
        <v>50903.9</v>
      </c>
      <c r="J43" s="45"/>
      <c r="K43" s="45">
        <f t="shared" ref="K43" si="39">G43</f>
        <v>50903.9</v>
      </c>
      <c r="L43" s="54" t="s">
        <v>36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7882388.6500000004</v>
      </c>
      <c r="E45" s="45">
        <v>0</v>
      </c>
      <c r="F45" s="45">
        <v>7882388.6500000004</v>
      </c>
      <c r="G45" s="45">
        <v>7869785.2199999997</v>
      </c>
      <c r="H45" s="45"/>
      <c r="I45" s="45">
        <f t="shared" ref="I45:I46" si="40">J45+K45</f>
        <v>7869785.2199999997</v>
      </c>
      <c r="J45" s="45"/>
      <c r="K45" s="45">
        <f t="shared" ref="K45" si="41">G45</f>
        <v>7869785.2199999997</v>
      </c>
      <c r="L45" s="54" t="s">
        <v>36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3514100.16</v>
      </c>
      <c r="E46" s="45">
        <v>0</v>
      </c>
      <c r="F46" s="45">
        <f t="shared" ref="F46" si="42">D46</f>
        <v>3514100.16</v>
      </c>
      <c r="G46" s="45">
        <v>2953448.5</v>
      </c>
      <c r="H46" s="45"/>
      <c r="I46" s="45">
        <f t="shared" si="40"/>
        <v>2953448.5</v>
      </c>
      <c r="J46" s="45"/>
      <c r="K46" s="45">
        <f t="shared" ref="K46" si="43">G46</f>
        <v>2953448.5</v>
      </c>
      <c r="L46" s="54" t="s">
        <v>36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44">SUM(D14:D47)</f>
        <v>677978035.19999993</v>
      </c>
      <c r="E48" s="58">
        <f t="shared" si="44"/>
        <v>64248308.210000001</v>
      </c>
      <c r="F48" s="58">
        <f t="shared" si="44"/>
        <v>613729726.98999989</v>
      </c>
      <c r="G48" s="58">
        <f t="shared" si="44"/>
        <v>668708113.95999992</v>
      </c>
      <c r="H48" s="58">
        <f t="shared" si="44"/>
        <v>0</v>
      </c>
      <c r="I48" s="58">
        <f t="shared" si="44"/>
        <v>668708113.95999992</v>
      </c>
      <c r="J48" s="58">
        <f t="shared" si="44"/>
        <v>57158015.629999995</v>
      </c>
      <c r="K48" s="58">
        <f t="shared" si="44"/>
        <v>611550098.32999992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-0.249977111117893"/>
  </sheetPr>
  <dimension ref="A1:M51"/>
  <sheetViews>
    <sheetView showGridLines="0" zoomScale="110" zoomScaleNormal="110" workbookViewId="0">
      <pane ySplit="13" topLeftCell="A41" activePane="bottomLeft" state="frozen"/>
      <selection pane="bottomLeft" activeCell="L54" sqref="L54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2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43"/>
      <c r="I7" s="43"/>
      <c r="J7" s="43"/>
      <c r="K7" s="43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43"/>
      <c r="I8" s="43"/>
      <c r="J8" s="43"/>
      <c r="K8" s="43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43"/>
      <c r="I9" s="43"/>
      <c r="J9" s="43"/>
      <c r="K9" s="43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43"/>
      <c r="I10" s="43"/>
      <c r="J10" s="43"/>
      <c r="K10" s="43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43"/>
      <c r="I11" s="43"/>
      <c r="J11" s="43"/>
      <c r="K11" s="43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29002</v>
      </c>
      <c r="E14" s="45">
        <v>29002</v>
      </c>
      <c r="F14" s="45">
        <v>0</v>
      </c>
      <c r="G14" s="45">
        <v>6612</v>
      </c>
      <c r="H14" s="45"/>
      <c r="I14" s="45">
        <f>J14+K14</f>
        <v>6612</v>
      </c>
      <c r="J14" s="45">
        <f>G14</f>
        <v>6612</v>
      </c>
      <c r="K14" s="45">
        <v>0</v>
      </c>
      <c r="L14" s="54" t="s">
        <v>42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5346673.78</v>
      </c>
      <c r="E17" s="45">
        <v>0</v>
      </c>
      <c r="F17" s="45">
        <f>D17</f>
        <v>5346673.78</v>
      </c>
      <c r="G17" s="45">
        <v>5346673.78</v>
      </c>
      <c r="H17" s="45"/>
      <c r="I17" s="45">
        <f>J17+K17</f>
        <v>5346673.78</v>
      </c>
      <c r="J17" s="45"/>
      <c r="K17" s="45">
        <f>G17</f>
        <v>5346673.78</v>
      </c>
      <c r="L17" s="54" t="s">
        <v>42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/>
      <c r="E18" s="45"/>
      <c r="F18" s="45"/>
      <c r="G18" s="45"/>
      <c r="H18" s="45"/>
      <c r="I18" s="45"/>
      <c r="J18" s="45"/>
      <c r="K18" s="45"/>
      <c r="L18" s="54"/>
    </row>
    <row r="19" spans="1:12" ht="22.5" x14ac:dyDescent="0.2">
      <c r="A19" s="53" t="s">
        <v>69</v>
      </c>
      <c r="B19" s="53" t="s">
        <v>70</v>
      </c>
      <c r="C19" s="54" t="s">
        <v>71</v>
      </c>
      <c r="D19" s="45"/>
      <c r="E19" s="45"/>
      <c r="F19" s="45"/>
      <c r="G19" s="45"/>
      <c r="H19" s="45"/>
      <c r="I19" s="45"/>
      <c r="J19" s="45"/>
      <c r="K19" s="45"/>
      <c r="L19" s="54"/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16366499.4</v>
      </c>
      <c r="E20" s="45">
        <v>0</v>
      </c>
      <c r="F20" s="45">
        <v>16366499.4</v>
      </c>
      <c r="G20" s="45">
        <v>15943150</v>
      </c>
      <c r="H20" s="45"/>
      <c r="I20" s="45">
        <f>J20+K20</f>
        <v>15943150</v>
      </c>
      <c r="J20" s="45"/>
      <c r="K20" s="45">
        <f>G20</f>
        <v>15943150</v>
      </c>
      <c r="L20" s="54" t="s">
        <v>42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/>
      <c r="E22" s="45"/>
      <c r="F22" s="45"/>
      <c r="G22" s="45"/>
      <c r="H22" s="45"/>
      <c r="I22" s="45"/>
      <c r="J22" s="45"/>
      <c r="K22" s="45"/>
      <c r="L22" s="54"/>
    </row>
    <row r="23" spans="1:12" ht="45" x14ac:dyDescent="0.2">
      <c r="A23" s="53" t="s">
        <v>149</v>
      </c>
      <c r="B23" s="53" t="s">
        <v>152</v>
      </c>
      <c r="C23" s="54" t="s">
        <v>153</v>
      </c>
      <c r="D23" s="45">
        <v>148499551</v>
      </c>
      <c r="E23" s="45">
        <v>0</v>
      </c>
      <c r="F23" s="45">
        <v>148499551</v>
      </c>
      <c r="G23" s="45">
        <v>146839840.81999999</v>
      </c>
      <c r="H23" s="45"/>
      <c r="I23" s="45">
        <f t="shared" ref="I23:I36" si="0">J23+K23</f>
        <v>146839840.81999999</v>
      </c>
      <c r="J23" s="45"/>
      <c r="K23" s="45">
        <f>G23</f>
        <v>146839840.81999999</v>
      </c>
      <c r="L23" s="54" t="s">
        <v>42</v>
      </c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1779.74</v>
      </c>
      <c r="E24" s="45">
        <v>0</v>
      </c>
      <c r="F24" s="45">
        <v>1779.74</v>
      </c>
      <c r="G24" s="45">
        <v>1779.74</v>
      </c>
      <c r="H24" s="45"/>
      <c r="I24" s="45">
        <f t="shared" si="0"/>
        <v>1779.74</v>
      </c>
      <c r="J24" s="45"/>
      <c r="K24" s="45">
        <f>G24</f>
        <v>1779.74</v>
      </c>
      <c r="L24" s="54" t="s">
        <v>42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820260</v>
      </c>
      <c r="E25" s="45">
        <f>D25</f>
        <v>820260</v>
      </c>
      <c r="F25" s="45">
        <v>0</v>
      </c>
      <c r="G25" s="45">
        <v>820260</v>
      </c>
      <c r="H25" s="45"/>
      <c r="I25" s="45">
        <f t="shared" si="0"/>
        <v>820260</v>
      </c>
      <c r="J25" s="45">
        <f>G25</f>
        <v>820260</v>
      </c>
      <c r="K25" s="45">
        <v>0</v>
      </c>
      <c r="L25" s="54" t="s">
        <v>42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122570280</v>
      </c>
      <c r="E26" s="45">
        <v>122570280</v>
      </c>
      <c r="F26" s="45">
        <v>0</v>
      </c>
      <c r="G26" s="45">
        <v>122570280</v>
      </c>
      <c r="H26" s="45"/>
      <c r="I26" s="45">
        <f t="shared" si="0"/>
        <v>122570280</v>
      </c>
      <c r="J26" s="45">
        <f>G26</f>
        <v>122570280</v>
      </c>
      <c r="K26" s="45">
        <v>0</v>
      </c>
      <c r="L26" s="54" t="s">
        <v>42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63433.440000000002</v>
      </c>
      <c r="E27" s="45">
        <v>0</v>
      </c>
      <c r="F27" s="45">
        <v>63433.440000000002</v>
      </c>
      <c r="G27" s="45">
        <v>63433.19</v>
      </c>
      <c r="H27" s="45"/>
      <c r="I27" s="45">
        <f t="shared" si="0"/>
        <v>63433.19</v>
      </c>
      <c r="J27" s="45"/>
      <c r="K27" s="45">
        <f t="shared" ref="K27:K32" si="1">G27</f>
        <v>63433.19</v>
      </c>
      <c r="L27" s="54" t="s">
        <v>42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9478768.3200000003</v>
      </c>
      <c r="E28" s="45">
        <v>0</v>
      </c>
      <c r="F28" s="45">
        <v>9478768.3200000003</v>
      </c>
      <c r="G28" s="45">
        <v>9100415.4299999997</v>
      </c>
      <c r="H28" s="45"/>
      <c r="I28" s="45">
        <f t="shared" si="0"/>
        <v>9100415.4299999997</v>
      </c>
      <c r="J28" s="45"/>
      <c r="K28" s="45">
        <f t="shared" si="1"/>
        <v>9100415.4299999997</v>
      </c>
      <c r="L28" s="54" t="s">
        <v>42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2633317245.5900002</v>
      </c>
      <c r="E29" s="45">
        <v>0</v>
      </c>
      <c r="F29" s="45">
        <f>D29</f>
        <v>2633317245.5900002</v>
      </c>
      <c r="G29" s="45">
        <v>2633317245.5900002</v>
      </c>
      <c r="H29" s="45"/>
      <c r="I29" s="45">
        <f t="shared" si="0"/>
        <v>2633317245.5900002</v>
      </c>
      <c r="J29" s="45"/>
      <c r="K29" s="45">
        <f t="shared" si="1"/>
        <v>2633317245.5900002</v>
      </c>
      <c r="L29" s="54" t="s">
        <v>42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16083039</v>
      </c>
      <c r="E30" s="45">
        <v>0</v>
      </c>
      <c r="F30" s="45">
        <v>16083039</v>
      </c>
      <c r="G30" s="45">
        <v>10889053.6</v>
      </c>
      <c r="H30" s="45"/>
      <c r="I30" s="45">
        <f t="shared" si="0"/>
        <v>10889053.6</v>
      </c>
      <c r="J30" s="45"/>
      <c r="K30" s="45">
        <f t="shared" si="1"/>
        <v>10889053.6</v>
      </c>
      <c r="L30" s="54" t="s">
        <v>42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1656935.42</v>
      </c>
      <c r="E31" s="45">
        <v>0</v>
      </c>
      <c r="F31" s="45">
        <v>1656935.42</v>
      </c>
      <c r="G31" s="45">
        <v>1372053.8</v>
      </c>
      <c r="H31" s="45"/>
      <c r="I31" s="45">
        <f t="shared" si="0"/>
        <v>1372053.8</v>
      </c>
      <c r="J31" s="45"/>
      <c r="K31" s="45">
        <f t="shared" si="1"/>
        <v>1372053.8</v>
      </c>
      <c r="L31" s="54" t="s">
        <v>42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2836519</v>
      </c>
      <c r="E32" s="45">
        <v>0</v>
      </c>
      <c r="F32" s="45">
        <v>2836519</v>
      </c>
      <c r="G32" s="45">
        <v>2836519</v>
      </c>
      <c r="H32" s="45"/>
      <c r="I32" s="45">
        <f t="shared" si="0"/>
        <v>2836519</v>
      </c>
      <c r="J32" s="45"/>
      <c r="K32" s="45">
        <f t="shared" si="1"/>
        <v>2836519</v>
      </c>
      <c r="L32" s="54" t="s">
        <v>42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146773984</v>
      </c>
      <c r="E33" s="45">
        <v>120354666.88</v>
      </c>
      <c r="F33" s="45">
        <v>26419317.120000001</v>
      </c>
      <c r="G33" s="45">
        <v>146773984</v>
      </c>
      <c r="H33" s="45"/>
      <c r="I33" s="45">
        <f t="shared" si="0"/>
        <v>146773984</v>
      </c>
      <c r="J33" s="45">
        <f>G33*82/100</f>
        <v>120354666.88</v>
      </c>
      <c r="K33" s="45">
        <f>G33-J33</f>
        <v>26419317.120000005</v>
      </c>
      <c r="L33" s="54" t="s">
        <v>42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>
        <v>183820</v>
      </c>
      <c r="E34" s="45">
        <v>0</v>
      </c>
      <c r="F34" s="45">
        <v>183820</v>
      </c>
      <c r="G34" s="45">
        <v>0</v>
      </c>
      <c r="H34" s="45"/>
      <c r="I34" s="45">
        <f t="shared" si="0"/>
        <v>0</v>
      </c>
      <c r="J34" s="45"/>
      <c r="K34" s="45">
        <f>G34</f>
        <v>0</v>
      </c>
      <c r="L34" s="54" t="s">
        <v>42</v>
      </c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6869663.5599999996</v>
      </c>
      <c r="E35" s="45">
        <v>0</v>
      </c>
      <c r="F35" s="45">
        <f>D35</f>
        <v>6869663.5599999996</v>
      </c>
      <c r="G35" s="45">
        <v>6869663.5599999996</v>
      </c>
      <c r="H35" s="45"/>
      <c r="I35" s="45">
        <f t="shared" si="0"/>
        <v>6869663.5599999996</v>
      </c>
      <c r="J35" s="45"/>
      <c r="K35" s="45">
        <f>G35</f>
        <v>6869663.5599999996</v>
      </c>
      <c r="L35" s="54" t="s">
        <v>42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3799072.08</v>
      </c>
      <c r="E36" s="45">
        <v>0</v>
      </c>
      <c r="F36" s="45">
        <f>D36</f>
        <v>3799072.08</v>
      </c>
      <c r="G36" s="45">
        <v>3799072.08</v>
      </c>
      <c r="H36" s="45"/>
      <c r="I36" s="45">
        <f t="shared" si="0"/>
        <v>3799072.08</v>
      </c>
      <c r="J36" s="45"/>
      <c r="K36" s="45">
        <f>G36</f>
        <v>3799072.08</v>
      </c>
      <c r="L36" s="54" t="s">
        <v>42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4911745.75</v>
      </c>
      <c r="E38" s="45">
        <v>0</v>
      </c>
      <c r="F38" s="45">
        <f>D38</f>
        <v>4911745.75</v>
      </c>
      <c r="G38" s="45">
        <v>4911745.54</v>
      </c>
      <c r="H38" s="45"/>
      <c r="I38" s="45">
        <f t="shared" ref="I38:I43" si="2">J38+K38</f>
        <v>4911745.54</v>
      </c>
      <c r="J38" s="45"/>
      <c r="K38" s="45">
        <f>G38</f>
        <v>4911745.54</v>
      </c>
      <c r="L38" s="54" t="s">
        <v>42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281065.38</v>
      </c>
      <c r="E39" s="45">
        <v>0</v>
      </c>
      <c r="F39" s="45">
        <f>D39</f>
        <v>281065.38</v>
      </c>
      <c r="G39" s="45">
        <v>278865.21000000002</v>
      </c>
      <c r="H39" s="45"/>
      <c r="I39" s="45">
        <f t="shared" si="2"/>
        <v>278865.21000000002</v>
      </c>
      <c r="J39" s="45"/>
      <c r="K39" s="45">
        <f>G39</f>
        <v>278865.21000000002</v>
      </c>
      <c r="L39" s="54" t="s">
        <v>42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51074201.039999999</v>
      </c>
      <c r="E40" s="45">
        <v>0</v>
      </c>
      <c r="F40" s="45">
        <f>D40</f>
        <v>51074201.039999999</v>
      </c>
      <c r="G40" s="45">
        <v>50886255.18</v>
      </c>
      <c r="H40" s="45"/>
      <c r="I40" s="45">
        <f t="shared" si="2"/>
        <v>50886255.18</v>
      </c>
      <c r="J40" s="45"/>
      <c r="K40" s="45">
        <f>G40</f>
        <v>50886255.18</v>
      </c>
      <c r="L40" s="54" t="s">
        <v>42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89994419</v>
      </c>
      <c r="E41" s="45">
        <v>9592223.4399999995</v>
      </c>
      <c r="F41" s="45">
        <f>D41-E41</f>
        <v>80402195.560000002</v>
      </c>
      <c r="G41" s="45">
        <v>65271215</v>
      </c>
      <c r="H41" s="45"/>
      <c r="I41" s="45">
        <f t="shared" si="2"/>
        <v>65271215</v>
      </c>
      <c r="J41" s="45">
        <f>E41</f>
        <v>9592223.4399999995</v>
      </c>
      <c r="K41" s="45">
        <f>G41-J41</f>
        <v>55678991.560000002</v>
      </c>
      <c r="L41" s="54" t="s">
        <v>42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>
        <v>797792.62</v>
      </c>
      <c r="E42" s="45">
        <v>0</v>
      </c>
      <c r="F42" s="45">
        <f>D42</f>
        <v>797792.62</v>
      </c>
      <c r="G42" s="45">
        <v>737631.69</v>
      </c>
      <c r="H42" s="45"/>
      <c r="I42" s="45">
        <f t="shared" si="2"/>
        <v>737631.69</v>
      </c>
      <c r="J42" s="45"/>
      <c r="K42" s="45">
        <f>G42</f>
        <v>737631.69</v>
      </c>
      <c r="L42" s="54" t="s">
        <v>42</v>
      </c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539966.49</v>
      </c>
      <c r="E43" s="45">
        <v>0</v>
      </c>
      <c r="F43" s="45">
        <f>D43</f>
        <v>539966.49</v>
      </c>
      <c r="G43" s="45">
        <v>391627.33</v>
      </c>
      <c r="H43" s="45"/>
      <c r="I43" s="45">
        <f t="shared" si="2"/>
        <v>391627.33</v>
      </c>
      <c r="J43" s="45"/>
      <c r="K43" s="45">
        <f>G43</f>
        <v>391627.33</v>
      </c>
      <c r="L43" s="54" t="s">
        <v>42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148163460.44999999</v>
      </c>
      <c r="E45" s="45">
        <v>0</v>
      </c>
      <c r="F45" s="45">
        <v>148163460.44999999</v>
      </c>
      <c r="G45" s="45">
        <v>147905139.53</v>
      </c>
      <c r="H45" s="45"/>
      <c r="I45" s="45">
        <f>J45+K45</f>
        <v>147905139.53</v>
      </c>
      <c r="J45" s="45"/>
      <c r="K45" s="45">
        <f>G45</f>
        <v>147905139.53</v>
      </c>
      <c r="L45" s="54" t="s">
        <v>42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19917300</v>
      </c>
      <c r="E46" s="45">
        <v>0</v>
      </c>
      <c r="F46" s="45">
        <f>D46</f>
        <v>19917300</v>
      </c>
      <c r="G46" s="45">
        <v>19917298.25</v>
      </c>
      <c r="H46" s="45"/>
      <c r="I46" s="45">
        <f>J46+K46</f>
        <v>19917298.25</v>
      </c>
      <c r="J46" s="45"/>
      <c r="K46" s="45">
        <f>G46</f>
        <v>19917298.25</v>
      </c>
      <c r="L46" s="54" t="s">
        <v>42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3">SUM(D14:D47)</f>
        <v>3430376477.0599995</v>
      </c>
      <c r="E48" s="58">
        <f t="shared" si="3"/>
        <v>253366432.31999999</v>
      </c>
      <c r="F48" s="58">
        <f t="shared" si="3"/>
        <v>3177010044.7399993</v>
      </c>
      <c r="G48" s="58">
        <f t="shared" si="3"/>
        <v>3396849814.3200002</v>
      </c>
      <c r="H48" s="58">
        <f t="shared" si="3"/>
        <v>0</v>
      </c>
      <c r="I48" s="58">
        <f t="shared" si="3"/>
        <v>3396849814.3200002</v>
      </c>
      <c r="J48" s="58">
        <f t="shared" si="3"/>
        <v>253344042.31999999</v>
      </c>
      <c r="K48" s="58">
        <f t="shared" si="3"/>
        <v>3143505772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F0"/>
  </sheetPr>
  <dimension ref="A1:M51"/>
  <sheetViews>
    <sheetView showGridLines="0" zoomScale="90" zoomScaleNormal="90" workbookViewId="0">
      <pane ySplit="13" topLeftCell="A32" activePane="bottomLeft" state="frozen"/>
      <selection pane="bottomLeft" activeCell="O46" sqref="O46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2"/>
      <c r="I7" s="62"/>
      <c r="J7" s="62"/>
      <c r="K7" s="6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2"/>
      <c r="I8" s="62"/>
      <c r="J8" s="62"/>
      <c r="K8" s="6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2"/>
      <c r="I9" s="62"/>
      <c r="J9" s="62"/>
      <c r="K9" s="6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2"/>
      <c r="I10" s="62"/>
      <c r="J10" s="62"/>
      <c r="K10" s="6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2"/>
      <c r="I11" s="62"/>
      <c r="J11" s="62"/>
      <c r="K11" s="6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15496</v>
      </c>
      <c r="E14" s="45">
        <v>15496</v>
      </c>
      <c r="F14" s="45">
        <v>0</v>
      </c>
      <c r="G14" s="45">
        <v>15496</v>
      </c>
      <c r="H14" s="45"/>
      <c r="I14" s="45">
        <f t="shared" ref="I14:I17" si="0">J14+K14</f>
        <v>15496</v>
      </c>
      <c r="J14" s="45">
        <f t="shared" ref="J14" si="1">G14</f>
        <v>15496</v>
      </c>
      <c r="K14" s="45">
        <v>0</v>
      </c>
      <c r="L14" s="54" t="s">
        <v>37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>
        <v>228324.77</v>
      </c>
      <c r="E16" s="45">
        <v>228324.77</v>
      </c>
      <c r="F16" s="45">
        <v>0</v>
      </c>
      <c r="G16" s="45">
        <v>0</v>
      </c>
      <c r="H16" s="45"/>
      <c r="I16" s="45">
        <f t="shared" si="0"/>
        <v>0</v>
      </c>
      <c r="J16" s="45">
        <f t="shared" ref="J16" si="2">G16</f>
        <v>0</v>
      </c>
      <c r="K16" s="45">
        <v>0</v>
      </c>
      <c r="L16" s="54" t="s">
        <v>37</v>
      </c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1394486.94</v>
      </c>
      <c r="E17" s="45">
        <v>0</v>
      </c>
      <c r="F17" s="45">
        <f t="shared" ref="F17" si="3">D17</f>
        <v>1394486.94</v>
      </c>
      <c r="G17" s="45">
        <v>1394462.01</v>
      </c>
      <c r="H17" s="45"/>
      <c r="I17" s="45">
        <f t="shared" si="0"/>
        <v>1394462.01</v>
      </c>
      <c r="J17" s="45"/>
      <c r="K17" s="45">
        <f t="shared" ref="K17" si="4">G17</f>
        <v>1394462.01</v>
      </c>
      <c r="L17" s="54" t="s">
        <v>37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1202458.1200000001</v>
      </c>
      <c r="E18" s="45">
        <v>0</v>
      </c>
      <c r="F18" s="45">
        <f t="shared" ref="F18" si="5">D18</f>
        <v>1202458.1200000001</v>
      </c>
      <c r="G18" s="45">
        <v>807894.94</v>
      </c>
      <c r="H18" s="45"/>
      <c r="I18" s="45">
        <f t="shared" ref="I18" si="6">J18+K18</f>
        <v>807894.94</v>
      </c>
      <c r="J18" s="45"/>
      <c r="K18" s="45">
        <f t="shared" ref="K18" si="7">G18</f>
        <v>807894.94</v>
      </c>
      <c r="L18" s="54" t="s">
        <v>37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3737800</v>
      </c>
      <c r="E19" s="45">
        <v>3737800</v>
      </c>
      <c r="F19" s="45">
        <v>0</v>
      </c>
      <c r="G19" s="45">
        <v>2848744.2</v>
      </c>
      <c r="H19" s="45"/>
      <c r="I19" s="45">
        <f t="shared" ref="I19" si="8">J19+K19</f>
        <v>2848744.2</v>
      </c>
      <c r="J19" s="45">
        <f t="shared" ref="J19" si="9">G19</f>
        <v>2848744.2</v>
      </c>
      <c r="K19" s="45">
        <v>0</v>
      </c>
      <c r="L19" s="54" t="s">
        <v>37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3375893.43</v>
      </c>
      <c r="E20" s="45">
        <v>0</v>
      </c>
      <c r="F20" s="45">
        <v>3375893.43</v>
      </c>
      <c r="G20" s="45">
        <v>3189139.67</v>
      </c>
      <c r="H20" s="45"/>
      <c r="I20" s="45">
        <f t="shared" ref="I20:I22" si="10">J20+K20</f>
        <v>3189139.67</v>
      </c>
      <c r="J20" s="45"/>
      <c r="K20" s="45">
        <f t="shared" ref="K20" si="11">G20</f>
        <v>3189139.67</v>
      </c>
      <c r="L20" s="54" t="s">
        <v>37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183947895.78</v>
      </c>
      <c r="E22" s="45">
        <v>0</v>
      </c>
      <c r="F22" s="45">
        <v>183947895.78</v>
      </c>
      <c r="G22" s="45">
        <v>172613509.19</v>
      </c>
      <c r="H22" s="45"/>
      <c r="I22" s="45">
        <f t="shared" si="10"/>
        <v>172613509.19</v>
      </c>
      <c r="J22" s="45"/>
      <c r="K22" s="45">
        <f t="shared" ref="K22" si="12">G22</f>
        <v>172613509.19</v>
      </c>
      <c r="L22" s="54" t="s">
        <v>37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429660</v>
      </c>
      <c r="E25" s="45">
        <f t="shared" ref="E25" si="13">D25</f>
        <v>429660</v>
      </c>
      <c r="F25" s="45">
        <v>0</v>
      </c>
      <c r="G25" s="45">
        <v>429660</v>
      </c>
      <c r="H25" s="45"/>
      <c r="I25" s="45">
        <f t="shared" ref="I25" si="14">J25+K25</f>
        <v>429660</v>
      </c>
      <c r="J25" s="45">
        <f t="shared" ref="J25" si="15">G25</f>
        <v>429660</v>
      </c>
      <c r="K25" s="45">
        <v>0</v>
      </c>
      <c r="L25" s="54" t="s">
        <v>37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35915670</v>
      </c>
      <c r="E26" s="45">
        <v>35915670</v>
      </c>
      <c r="F26" s="45">
        <v>0</v>
      </c>
      <c r="G26" s="45">
        <v>35915670</v>
      </c>
      <c r="H26" s="45"/>
      <c r="I26" s="45">
        <f t="shared" ref="I26:I27" si="16">J26+K26</f>
        <v>35915670</v>
      </c>
      <c r="J26" s="45">
        <f t="shared" ref="J26" si="17">G26</f>
        <v>35915670</v>
      </c>
      <c r="K26" s="45">
        <v>0</v>
      </c>
      <c r="L26" s="54" t="s">
        <v>37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91087.92</v>
      </c>
      <c r="E27" s="45">
        <v>0</v>
      </c>
      <c r="F27" s="45">
        <v>91087.92</v>
      </c>
      <c r="G27" s="45">
        <v>82034.399999999994</v>
      </c>
      <c r="H27" s="45"/>
      <c r="I27" s="45">
        <f t="shared" si="16"/>
        <v>82034.399999999994</v>
      </c>
      <c r="J27" s="45"/>
      <c r="K27" s="45">
        <f t="shared" ref="K27" si="18">G27</f>
        <v>82034.399999999994</v>
      </c>
      <c r="L27" s="54" t="s">
        <v>37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7614122.04</v>
      </c>
      <c r="E28" s="45">
        <v>0</v>
      </c>
      <c r="F28" s="45">
        <v>7614122.04</v>
      </c>
      <c r="G28" s="45">
        <v>7614120.8300000001</v>
      </c>
      <c r="H28" s="45"/>
      <c r="I28" s="45">
        <f t="shared" ref="I28:I29" si="19">J28+K28</f>
        <v>7614120.8300000001</v>
      </c>
      <c r="J28" s="45"/>
      <c r="K28" s="45">
        <f t="shared" ref="K28:K29" si="20">G28</f>
        <v>7614120.8300000001</v>
      </c>
      <c r="L28" s="54" t="s">
        <v>37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377909868.13</v>
      </c>
      <c r="E29" s="45">
        <v>0</v>
      </c>
      <c r="F29" s="45">
        <f t="shared" ref="F29" si="21">D29</f>
        <v>377909868.13</v>
      </c>
      <c r="G29" s="45">
        <v>377909868.13</v>
      </c>
      <c r="H29" s="45"/>
      <c r="I29" s="45">
        <f t="shared" si="19"/>
        <v>377909868.13</v>
      </c>
      <c r="J29" s="45"/>
      <c r="K29" s="45">
        <f t="shared" si="20"/>
        <v>377909868.13</v>
      </c>
      <c r="L29" s="54" t="s">
        <v>37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3865344</v>
      </c>
      <c r="E30" s="45">
        <v>0</v>
      </c>
      <c r="F30" s="45">
        <v>3865344</v>
      </c>
      <c r="G30" s="45">
        <v>3865344</v>
      </c>
      <c r="H30" s="45"/>
      <c r="I30" s="45">
        <f t="shared" ref="I30:I32" si="22">J30+K30</f>
        <v>3865344</v>
      </c>
      <c r="J30" s="45"/>
      <c r="K30" s="45">
        <f t="shared" ref="K30:K31" si="23">G30</f>
        <v>3865344</v>
      </c>
      <c r="L30" s="54" t="s">
        <v>37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180800.69</v>
      </c>
      <c r="E31" s="45">
        <v>0</v>
      </c>
      <c r="F31" s="45">
        <v>180800.69</v>
      </c>
      <c r="G31" s="45">
        <v>176268.67</v>
      </c>
      <c r="H31" s="45"/>
      <c r="I31" s="45">
        <f t="shared" si="22"/>
        <v>176268.67</v>
      </c>
      <c r="J31" s="45"/>
      <c r="K31" s="45">
        <f t="shared" si="23"/>
        <v>176268.67</v>
      </c>
      <c r="L31" s="54" t="s">
        <v>37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670740</v>
      </c>
      <c r="E32" s="45">
        <v>0</v>
      </c>
      <c r="F32" s="45">
        <v>670740</v>
      </c>
      <c r="G32" s="45">
        <v>670740</v>
      </c>
      <c r="H32" s="45"/>
      <c r="I32" s="45">
        <f t="shared" si="22"/>
        <v>670740</v>
      </c>
      <c r="J32" s="45"/>
      <c r="K32" s="45">
        <f t="shared" ref="K32" si="24">G32</f>
        <v>670740</v>
      </c>
      <c r="L32" s="54" t="s">
        <v>37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13543985</v>
      </c>
      <c r="E33" s="45">
        <v>11106067.699999999</v>
      </c>
      <c r="F33" s="45">
        <v>2437917.2999999998</v>
      </c>
      <c r="G33" s="45">
        <v>13283956</v>
      </c>
      <c r="H33" s="45"/>
      <c r="I33" s="45">
        <f t="shared" ref="I33" si="25">J33+K33</f>
        <v>13283956</v>
      </c>
      <c r="J33" s="45">
        <f t="shared" ref="J33" si="26">G33*82/100</f>
        <v>10892843.92</v>
      </c>
      <c r="K33" s="45">
        <f t="shared" ref="K33" si="27">G33-J33</f>
        <v>2391112.08</v>
      </c>
      <c r="L33" s="54" t="s">
        <v>37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1441611.4</v>
      </c>
      <c r="E35" s="45">
        <v>0</v>
      </c>
      <c r="F35" s="45">
        <f t="shared" ref="F35" si="28">D35</f>
        <v>1441611.4</v>
      </c>
      <c r="G35" s="45">
        <v>1255051.6499999999</v>
      </c>
      <c r="H35" s="45"/>
      <c r="I35" s="45">
        <f t="shared" ref="I35:I37" si="29">J35+K35</f>
        <v>1255051.6499999999</v>
      </c>
      <c r="J35" s="45"/>
      <c r="K35" s="45">
        <f t="shared" ref="K35:K37" si="30">G35</f>
        <v>1255051.6499999999</v>
      </c>
      <c r="L35" s="54" t="s">
        <v>37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704300</v>
      </c>
      <c r="E36" s="45">
        <v>0</v>
      </c>
      <c r="F36" s="45">
        <f t="shared" ref="F36:F38" si="31">D36</f>
        <v>704300</v>
      </c>
      <c r="G36" s="45">
        <v>704300</v>
      </c>
      <c r="H36" s="45"/>
      <c r="I36" s="45">
        <f t="shared" si="29"/>
        <v>704300</v>
      </c>
      <c r="J36" s="45"/>
      <c r="K36" s="45">
        <f t="shared" si="30"/>
        <v>704300</v>
      </c>
      <c r="L36" s="54" t="s">
        <v>37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>
        <v>33233.07</v>
      </c>
      <c r="E37" s="45">
        <v>0</v>
      </c>
      <c r="F37" s="45">
        <f t="shared" si="31"/>
        <v>33233.07</v>
      </c>
      <c r="G37" s="45">
        <v>33151</v>
      </c>
      <c r="H37" s="45"/>
      <c r="I37" s="45">
        <f t="shared" si="29"/>
        <v>33151</v>
      </c>
      <c r="J37" s="45"/>
      <c r="K37" s="45">
        <f t="shared" si="30"/>
        <v>33151</v>
      </c>
      <c r="L37" s="54" t="s">
        <v>37</v>
      </c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1488250.43</v>
      </c>
      <c r="E38" s="45">
        <v>0</v>
      </c>
      <c r="F38" s="45">
        <f t="shared" si="31"/>
        <v>1488250.43</v>
      </c>
      <c r="G38" s="45">
        <v>1402182.34</v>
      </c>
      <c r="H38" s="45"/>
      <c r="I38" s="45">
        <f t="shared" ref="I38:I40" si="32">J38+K38</f>
        <v>1402182.34</v>
      </c>
      <c r="J38" s="45"/>
      <c r="K38" s="45">
        <f t="shared" ref="K38:K39" si="33">G38</f>
        <v>1402182.34</v>
      </c>
      <c r="L38" s="54" t="s">
        <v>37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75377.23</v>
      </c>
      <c r="E39" s="45">
        <v>0</v>
      </c>
      <c r="F39" s="45">
        <f t="shared" ref="F39:F40" si="34">D39</f>
        <v>75377.23</v>
      </c>
      <c r="G39" s="45">
        <v>46060.56</v>
      </c>
      <c r="H39" s="45"/>
      <c r="I39" s="45">
        <f t="shared" si="32"/>
        <v>46060.56</v>
      </c>
      <c r="J39" s="45"/>
      <c r="K39" s="45">
        <f t="shared" si="33"/>
        <v>46060.56</v>
      </c>
      <c r="L39" s="54" t="s">
        <v>37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12365081.609999999</v>
      </c>
      <c r="E40" s="45">
        <v>0</v>
      </c>
      <c r="F40" s="45">
        <f t="shared" si="34"/>
        <v>12365081.609999999</v>
      </c>
      <c r="G40" s="45">
        <v>12065136.060000001</v>
      </c>
      <c r="H40" s="45"/>
      <c r="I40" s="45">
        <f t="shared" si="32"/>
        <v>12065136.060000001</v>
      </c>
      <c r="J40" s="45"/>
      <c r="K40" s="45">
        <f t="shared" ref="K40" si="35">G40</f>
        <v>12065136.060000001</v>
      </c>
      <c r="L40" s="54" t="s">
        <v>37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68569050</v>
      </c>
      <c r="E41" s="45">
        <v>41607591.609999999</v>
      </c>
      <c r="F41" s="45">
        <f>D41-E41</f>
        <v>26961458.390000001</v>
      </c>
      <c r="G41" s="45">
        <v>63571777.5</v>
      </c>
      <c r="H41" s="45"/>
      <c r="I41" s="45">
        <f t="shared" ref="I41:I43" si="36">J41+K41</f>
        <v>63571777.5</v>
      </c>
      <c r="J41" s="45">
        <f t="shared" ref="J41" si="37">E41</f>
        <v>41607591.609999999</v>
      </c>
      <c r="K41" s="45">
        <f t="shared" ref="K41" si="38">G41-J41</f>
        <v>21964185.890000001</v>
      </c>
      <c r="L41" s="54" t="s">
        <v>37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411414.3</v>
      </c>
      <c r="E43" s="45">
        <v>0</v>
      </c>
      <c r="F43" s="45">
        <f t="shared" ref="F43" si="39">D43</f>
        <v>411414.3</v>
      </c>
      <c r="G43" s="45">
        <v>381161.37</v>
      </c>
      <c r="H43" s="45"/>
      <c r="I43" s="45">
        <f t="shared" si="36"/>
        <v>381161.37</v>
      </c>
      <c r="J43" s="45"/>
      <c r="K43" s="45">
        <f t="shared" ref="K43" si="40">G43</f>
        <v>381161.37</v>
      </c>
      <c r="L43" s="54" t="s">
        <v>37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13958608.609999999</v>
      </c>
      <c r="E45" s="45">
        <v>0</v>
      </c>
      <c r="F45" s="45">
        <v>13958608.609999999</v>
      </c>
      <c r="G45" s="45">
        <v>13958365.66</v>
      </c>
      <c r="H45" s="45"/>
      <c r="I45" s="45">
        <f t="shared" ref="I45:I46" si="41">J45+K45</f>
        <v>13958365.66</v>
      </c>
      <c r="J45" s="45"/>
      <c r="K45" s="45">
        <f t="shared" ref="K45" si="42">G45</f>
        <v>13958365.66</v>
      </c>
      <c r="L45" s="54" t="s">
        <v>37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3026782.08</v>
      </c>
      <c r="E46" s="45">
        <v>0</v>
      </c>
      <c r="F46" s="45">
        <f t="shared" ref="F46" si="43">D46</f>
        <v>3026782.08</v>
      </c>
      <c r="G46" s="45">
        <v>3026782.08</v>
      </c>
      <c r="H46" s="45"/>
      <c r="I46" s="45">
        <f t="shared" si="41"/>
        <v>3026782.08</v>
      </c>
      <c r="J46" s="45"/>
      <c r="K46" s="45">
        <f t="shared" ref="K46" si="44">G46</f>
        <v>3026782.08</v>
      </c>
      <c r="L46" s="54" t="s">
        <v>37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45">SUM(D14:D47)</f>
        <v>736197341.55000007</v>
      </c>
      <c r="E48" s="58">
        <f t="shared" si="45"/>
        <v>93040610.079999998</v>
      </c>
      <c r="F48" s="58">
        <f t="shared" si="45"/>
        <v>643156731.47000003</v>
      </c>
      <c r="G48" s="58">
        <f t="shared" si="45"/>
        <v>717260876.25999987</v>
      </c>
      <c r="H48" s="58">
        <f t="shared" si="45"/>
        <v>0</v>
      </c>
      <c r="I48" s="58">
        <f t="shared" si="45"/>
        <v>717260876.25999987</v>
      </c>
      <c r="J48" s="58">
        <f t="shared" si="45"/>
        <v>91710005.730000004</v>
      </c>
      <c r="K48" s="58">
        <f t="shared" si="45"/>
        <v>625550870.52999997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F0"/>
  </sheetPr>
  <dimension ref="A1:M51"/>
  <sheetViews>
    <sheetView showGridLines="0" zoomScale="80" zoomScaleNormal="80" workbookViewId="0">
      <pane ySplit="13" topLeftCell="A14" activePane="bottomLeft" state="frozen"/>
      <selection pane="bottomLeft" activeCell="L28" sqref="L28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2"/>
      <c r="I7" s="62"/>
      <c r="J7" s="62"/>
      <c r="K7" s="6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2"/>
      <c r="I8" s="62"/>
      <c r="J8" s="62"/>
      <c r="K8" s="6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2"/>
      <c r="I9" s="62"/>
      <c r="J9" s="62"/>
      <c r="K9" s="6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2"/>
      <c r="I10" s="62"/>
      <c r="J10" s="62"/>
      <c r="K10" s="6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2"/>
      <c r="I11" s="62"/>
      <c r="J11" s="62"/>
      <c r="K11" s="6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10949</v>
      </c>
      <c r="E14" s="45">
        <v>10949</v>
      </c>
      <c r="F14" s="45">
        <v>0</v>
      </c>
      <c r="G14" s="45">
        <v>10949</v>
      </c>
      <c r="H14" s="45"/>
      <c r="I14" s="45">
        <f t="shared" ref="I14:I17" si="0">J14+K14</f>
        <v>10949</v>
      </c>
      <c r="J14" s="45">
        <f t="shared" ref="J14" si="1">G14</f>
        <v>10949</v>
      </c>
      <c r="K14" s="45">
        <v>0</v>
      </c>
      <c r="L14" s="54" t="s">
        <v>38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757820.41</v>
      </c>
      <c r="E17" s="45">
        <v>0</v>
      </c>
      <c r="F17" s="45">
        <f t="shared" ref="F17" si="2">D17</f>
        <v>757820.41</v>
      </c>
      <c r="G17" s="45">
        <v>757820.41</v>
      </c>
      <c r="H17" s="45"/>
      <c r="I17" s="45">
        <f t="shared" si="0"/>
        <v>757820.41</v>
      </c>
      <c r="J17" s="45"/>
      <c r="K17" s="45">
        <f t="shared" ref="K17" si="3">G17</f>
        <v>757820.41</v>
      </c>
      <c r="L17" s="54" t="s">
        <v>38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1167818.6000000001</v>
      </c>
      <c r="E18" s="45">
        <v>0</v>
      </c>
      <c r="F18" s="45">
        <f t="shared" ref="F18" si="4">D18</f>
        <v>1167818.6000000001</v>
      </c>
      <c r="G18" s="45">
        <v>793488.52</v>
      </c>
      <c r="H18" s="45"/>
      <c r="I18" s="45">
        <f t="shared" ref="I18" si="5">J18+K18</f>
        <v>793488.52</v>
      </c>
      <c r="J18" s="45"/>
      <c r="K18" s="45">
        <f t="shared" ref="K18" si="6">G18</f>
        <v>793488.52</v>
      </c>
      <c r="L18" s="54" t="s">
        <v>38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2491800</v>
      </c>
      <c r="E19" s="45">
        <v>2491800</v>
      </c>
      <c r="F19" s="45">
        <v>0</v>
      </c>
      <c r="G19" s="45">
        <v>2491800</v>
      </c>
      <c r="H19" s="45"/>
      <c r="I19" s="45">
        <f t="shared" ref="I19" si="7">J19+K19</f>
        <v>2491800</v>
      </c>
      <c r="J19" s="45">
        <f t="shared" ref="J19" si="8">G19</f>
        <v>2491800</v>
      </c>
      <c r="K19" s="45">
        <v>0</v>
      </c>
      <c r="L19" s="54" t="s">
        <v>38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2200476.33</v>
      </c>
      <c r="E20" s="45">
        <v>0</v>
      </c>
      <c r="F20" s="45">
        <v>2200476.33</v>
      </c>
      <c r="G20" s="45">
        <v>1693700</v>
      </c>
      <c r="H20" s="45"/>
      <c r="I20" s="45">
        <f t="shared" ref="I20:I22" si="9">J20+K20</f>
        <v>1693700</v>
      </c>
      <c r="J20" s="45"/>
      <c r="K20" s="45">
        <f t="shared" ref="K20" si="10">G20</f>
        <v>1693700</v>
      </c>
      <c r="L20" s="54" t="s">
        <v>38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107636204.22</v>
      </c>
      <c r="E22" s="45">
        <v>0</v>
      </c>
      <c r="F22" s="45">
        <v>107636204.22</v>
      </c>
      <c r="G22" s="45">
        <v>107636204.22</v>
      </c>
      <c r="H22" s="45"/>
      <c r="I22" s="45">
        <f t="shared" si="9"/>
        <v>107636204.22</v>
      </c>
      <c r="J22" s="45"/>
      <c r="K22" s="45">
        <f t="shared" ref="K22:K24" si="11">G22</f>
        <v>107636204.22</v>
      </c>
      <c r="L22" s="54" t="s">
        <v>38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84.88</v>
      </c>
      <c r="E24" s="45">
        <v>0</v>
      </c>
      <c r="F24" s="45">
        <v>84.88</v>
      </c>
      <c r="G24" s="45">
        <v>84.88</v>
      </c>
      <c r="H24" s="45"/>
      <c r="I24" s="45">
        <f t="shared" ref="I24:I25" si="12">J24+K24</f>
        <v>84.88</v>
      </c>
      <c r="J24" s="45"/>
      <c r="K24" s="45">
        <f t="shared" si="11"/>
        <v>84.88</v>
      </c>
      <c r="L24" s="54" t="s">
        <v>38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468720</v>
      </c>
      <c r="E25" s="45">
        <f t="shared" ref="E25" si="13">D25</f>
        <v>468720</v>
      </c>
      <c r="F25" s="45">
        <v>0</v>
      </c>
      <c r="G25" s="45">
        <v>468720</v>
      </c>
      <c r="H25" s="45"/>
      <c r="I25" s="45">
        <f t="shared" si="12"/>
        <v>468720</v>
      </c>
      <c r="J25" s="45">
        <f t="shared" ref="J25" si="14">G25</f>
        <v>468720</v>
      </c>
      <c r="K25" s="45">
        <v>0</v>
      </c>
      <c r="L25" s="54" t="s">
        <v>38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53258310</v>
      </c>
      <c r="E26" s="45">
        <v>53258310</v>
      </c>
      <c r="F26" s="45">
        <v>0</v>
      </c>
      <c r="G26" s="45">
        <v>52848180</v>
      </c>
      <c r="H26" s="45"/>
      <c r="I26" s="45">
        <f t="shared" ref="I26:I27" si="15">J26+K26</f>
        <v>52848180</v>
      </c>
      <c r="J26" s="45">
        <f t="shared" ref="J26" si="16">G26</f>
        <v>52848180</v>
      </c>
      <c r="K26" s="45">
        <v>0</v>
      </c>
      <c r="L26" s="54" t="s">
        <v>38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36247.68</v>
      </c>
      <c r="E27" s="45">
        <v>0</v>
      </c>
      <c r="F27" s="45">
        <v>36247.68</v>
      </c>
      <c r="G27" s="45">
        <v>36247.68</v>
      </c>
      <c r="H27" s="45"/>
      <c r="I27" s="45">
        <f t="shared" si="15"/>
        <v>36247.68</v>
      </c>
      <c r="J27" s="45"/>
      <c r="K27" s="45">
        <f t="shared" ref="K27" si="17">G27</f>
        <v>36247.68</v>
      </c>
      <c r="L27" s="54" t="s">
        <v>38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4118642.64</v>
      </c>
      <c r="E28" s="45">
        <v>0</v>
      </c>
      <c r="F28" s="45">
        <v>4118642.64</v>
      </c>
      <c r="G28" s="45">
        <v>3647654.35</v>
      </c>
      <c r="H28" s="45"/>
      <c r="I28" s="45">
        <f t="shared" ref="I28:I29" si="18">J28+K28</f>
        <v>3647654.35</v>
      </c>
      <c r="J28" s="45"/>
      <c r="K28" s="45">
        <f t="shared" ref="K28:K29" si="19">G28</f>
        <v>3647654.35</v>
      </c>
      <c r="L28" s="54" t="s">
        <v>38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528402568.86000001</v>
      </c>
      <c r="E29" s="45">
        <v>0</v>
      </c>
      <c r="F29" s="45">
        <f t="shared" ref="F29" si="20">D29</f>
        <v>528402568.86000001</v>
      </c>
      <c r="G29" s="45">
        <v>528402568.86000001</v>
      </c>
      <c r="H29" s="45"/>
      <c r="I29" s="45">
        <f t="shared" si="18"/>
        <v>528402568.86000001</v>
      </c>
      <c r="J29" s="45"/>
      <c r="K29" s="45">
        <f t="shared" si="19"/>
        <v>528402568.86000001</v>
      </c>
      <c r="L29" s="54" t="s">
        <v>38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7201488</v>
      </c>
      <c r="E30" s="45">
        <v>0</v>
      </c>
      <c r="F30" s="45">
        <v>7201488</v>
      </c>
      <c r="G30" s="45">
        <v>7201488</v>
      </c>
      <c r="H30" s="45"/>
      <c r="I30" s="45">
        <f t="shared" ref="I30:I32" si="21">J30+K30</f>
        <v>7201488</v>
      </c>
      <c r="J30" s="45"/>
      <c r="K30" s="45">
        <f t="shared" ref="K30:K31" si="22">G30</f>
        <v>7201488</v>
      </c>
      <c r="L30" s="54" t="s">
        <v>38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228758.11</v>
      </c>
      <c r="E31" s="45">
        <v>0</v>
      </c>
      <c r="F31" s="45">
        <v>228758.11</v>
      </c>
      <c r="G31" s="45">
        <v>158619.84</v>
      </c>
      <c r="H31" s="45"/>
      <c r="I31" s="45">
        <f t="shared" si="21"/>
        <v>158619.84</v>
      </c>
      <c r="J31" s="45"/>
      <c r="K31" s="45">
        <f t="shared" si="22"/>
        <v>158619.84</v>
      </c>
      <c r="L31" s="54" t="s">
        <v>38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871101</v>
      </c>
      <c r="E32" s="45">
        <v>0</v>
      </c>
      <c r="F32" s="45">
        <v>871101</v>
      </c>
      <c r="G32" s="45">
        <v>871101</v>
      </c>
      <c r="H32" s="45"/>
      <c r="I32" s="45">
        <f t="shared" si="21"/>
        <v>871101</v>
      </c>
      <c r="J32" s="45"/>
      <c r="K32" s="45">
        <f t="shared" ref="K32" si="23">G32</f>
        <v>871101</v>
      </c>
      <c r="L32" s="54" t="s">
        <v>38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14803222</v>
      </c>
      <c r="E33" s="45">
        <v>12138642.039999999</v>
      </c>
      <c r="F33" s="45">
        <v>2664579.96</v>
      </c>
      <c r="G33" s="45">
        <v>14803222</v>
      </c>
      <c r="H33" s="45"/>
      <c r="I33" s="45">
        <f t="shared" ref="I33:I34" si="24">J33+K33</f>
        <v>14803222</v>
      </c>
      <c r="J33" s="45">
        <f t="shared" ref="J33" si="25">G33*82/100</f>
        <v>12138642.039999999</v>
      </c>
      <c r="K33" s="45">
        <f t="shared" ref="K33" si="26">G33-J33</f>
        <v>2664579.9600000009</v>
      </c>
      <c r="L33" s="54" t="s">
        <v>38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>
        <v>14140</v>
      </c>
      <c r="E34" s="45">
        <v>0</v>
      </c>
      <c r="F34" s="45">
        <v>14140</v>
      </c>
      <c r="G34" s="45">
        <v>0</v>
      </c>
      <c r="H34" s="45"/>
      <c r="I34" s="45">
        <f t="shared" si="24"/>
        <v>0</v>
      </c>
      <c r="J34" s="45"/>
      <c r="K34" s="45">
        <f t="shared" ref="K34" si="27">G34</f>
        <v>0</v>
      </c>
      <c r="L34" s="54" t="s">
        <v>38</v>
      </c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843233.53</v>
      </c>
      <c r="E35" s="45">
        <v>0</v>
      </c>
      <c r="F35" s="45">
        <f t="shared" ref="F35" si="28">D35</f>
        <v>843233.53</v>
      </c>
      <c r="G35" s="45">
        <v>843233.53</v>
      </c>
      <c r="H35" s="45"/>
      <c r="I35" s="45">
        <f t="shared" ref="I35:I36" si="29">J35+K35</f>
        <v>843233.53</v>
      </c>
      <c r="J35" s="45"/>
      <c r="K35" s="45">
        <f t="shared" ref="K35:K36" si="30">G35</f>
        <v>843233.53</v>
      </c>
      <c r="L35" s="54" t="s">
        <v>38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624700</v>
      </c>
      <c r="E36" s="45">
        <v>0</v>
      </c>
      <c r="F36" s="45">
        <f t="shared" ref="F36:F38" si="31">D36</f>
        <v>624700</v>
      </c>
      <c r="G36" s="45">
        <v>624700</v>
      </c>
      <c r="H36" s="45"/>
      <c r="I36" s="45">
        <f t="shared" si="29"/>
        <v>624700</v>
      </c>
      <c r="J36" s="45"/>
      <c r="K36" s="45">
        <f t="shared" si="30"/>
        <v>624700</v>
      </c>
      <c r="L36" s="54" t="s">
        <v>38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1443269.15</v>
      </c>
      <c r="E38" s="45">
        <v>0</v>
      </c>
      <c r="F38" s="45">
        <f t="shared" si="31"/>
        <v>1443269.15</v>
      </c>
      <c r="G38" s="45">
        <v>1223870.97</v>
      </c>
      <c r="H38" s="45"/>
      <c r="I38" s="45">
        <f t="shared" ref="I38:I40" si="32">J38+K38</f>
        <v>1223870.97</v>
      </c>
      <c r="J38" s="45"/>
      <c r="K38" s="45">
        <f t="shared" ref="K38:K39" si="33">G38</f>
        <v>1223870.97</v>
      </c>
      <c r="L38" s="54" t="s">
        <v>38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27828.26</v>
      </c>
      <c r="E39" s="45">
        <v>0</v>
      </c>
      <c r="F39" s="45">
        <f t="shared" ref="F39:F40" si="34">D39</f>
        <v>27828.26</v>
      </c>
      <c r="G39" s="45">
        <v>27823.67</v>
      </c>
      <c r="H39" s="45"/>
      <c r="I39" s="45">
        <f t="shared" si="32"/>
        <v>27823.67</v>
      </c>
      <c r="J39" s="45"/>
      <c r="K39" s="45">
        <f t="shared" si="33"/>
        <v>27823.67</v>
      </c>
      <c r="L39" s="54" t="s">
        <v>38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13889645.82</v>
      </c>
      <c r="E40" s="45">
        <v>0</v>
      </c>
      <c r="F40" s="45">
        <f t="shared" si="34"/>
        <v>13889645.82</v>
      </c>
      <c r="G40" s="45">
        <v>13500352.130000001</v>
      </c>
      <c r="H40" s="45"/>
      <c r="I40" s="45">
        <f t="shared" si="32"/>
        <v>13500352.130000001</v>
      </c>
      <c r="J40" s="45"/>
      <c r="K40" s="45">
        <f t="shared" ref="K40" si="35">G40</f>
        <v>13500352.130000001</v>
      </c>
      <c r="L40" s="54" t="s">
        <v>38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2910145.2</v>
      </c>
      <c r="E41" s="45">
        <v>2385791.88</v>
      </c>
      <c r="F41" s="45">
        <v>524353.31999999995</v>
      </c>
      <c r="G41" s="45">
        <v>2910145.2</v>
      </c>
      <c r="H41" s="45"/>
      <c r="I41" s="45">
        <f t="shared" ref="I41:I43" si="36">J41+K41</f>
        <v>2910145.2</v>
      </c>
      <c r="J41" s="45">
        <f t="shared" ref="J41" si="37">E41</f>
        <v>2385791.88</v>
      </c>
      <c r="K41" s="45">
        <f t="shared" ref="K41" si="38">G41-J41</f>
        <v>524353.3200000003</v>
      </c>
      <c r="L41" s="54" t="s">
        <v>38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138191</v>
      </c>
      <c r="E43" s="45">
        <v>0</v>
      </c>
      <c r="F43" s="45">
        <f t="shared" ref="F43:F44" si="39">D43</f>
        <v>138191</v>
      </c>
      <c r="G43" s="45">
        <v>138191</v>
      </c>
      <c r="H43" s="45"/>
      <c r="I43" s="45">
        <f t="shared" si="36"/>
        <v>138191</v>
      </c>
      <c r="J43" s="45"/>
      <c r="K43" s="45">
        <f t="shared" ref="K43" si="40">G43</f>
        <v>138191</v>
      </c>
      <c r="L43" s="54" t="s">
        <v>38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>
        <v>20121684</v>
      </c>
      <c r="E44" s="45">
        <v>0</v>
      </c>
      <c r="F44" s="45">
        <f t="shared" si="39"/>
        <v>20121684</v>
      </c>
      <c r="G44" s="45">
        <v>20121684</v>
      </c>
      <c r="H44" s="45"/>
      <c r="I44" s="45">
        <f t="shared" ref="I44:I46" si="41">J44+K44</f>
        <v>20121684</v>
      </c>
      <c r="J44" s="45"/>
      <c r="K44" s="45">
        <f>G44</f>
        <v>20121684</v>
      </c>
      <c r="L44" s="54" t="s">
        <v>38</v>
      </c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10945035.449999999</v>
      </c>
      <c r="E45" s="45">
        <v>0</v>
      </c>
      <c r="F45" s="45">
        <v>10945035.449999999</v>
      </c>
      <c r="G45" s="45">
        <v>10580100.33</v>
      </c>
      <c r="H45" s="45"/>
      <c r="I45" s="45">
        <f t="shared" si="41"/>
        <v>10580100.33</v>
      </c>
      <c r="J45" s="45"/>
      <c r="K45" s="45">
        <f t="shared" ref="K45" si="42">G45</f>
        <v>10580100.33</v>
      </c>
      <c r="L45" s="54" t="s">
        <v>38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2643213.12</v>
      </c>
      <c r="E46" s="45">
        <v>0</v>
      </c>
      <c r="F46" s="45">
        <f t="shared" ref="F46" si="43">D46</f>
        <v>2643213.12</v>
      </c>
      <c r="G46" s="45">
        <v>2643213.12</v>
      </c>
      <c r="H46" s="45"/>
      <c r="I46" s="45">
        <f t="shared" si="41"/>
        <v>2643213.12</v>
      </c>
      <c r="J46" s="45"/>
      <c r="K46" s="45">
        <f t="shared" ref="K46" si="44">G46</f>
        <v>2643213.12</v>
      </c>
      <c r="L46" s="54" t="s">
        <v>38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45">SUM(D14:D47)</f>
        <v>777255297.26000011</v>
      </c>
      <c r="E48" s="58">
        <f t="shared" si="45"/>
        <v>70754212.919999987</v>
      </c>
      <c r="F48" s="58">
        <f t="shared" si="45"/>
        <v>706501084.34000015</v>
      </c>
      <c r="G48" s="58">
        <f t="shared" si="45"/>
        <v>774435162.71000016</v>
      </c>
      <c r="H48" s="58">
        <f t="shared" si="45"/>
        <v>0</v>
      </c>
      <c r="I48" s="58">
        <f t="shared" si="45"/>
        <v>774435162.71000016</v>
      </c>
      <c r="J48" s="58">
        <f t="shared" si="45"/>
        <v>70344082.919999987</v>
      </c>
      <c r="K48" s="58">
        <f t="shared" si="45"/>
        <v>704091079.7900002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F0"/>
  </sheetPr>
  <dimension ref="A1:M51"/>
  <sheetViews>
    <sheetView showGridLines="0" zoomScale="90" zoomScaleNormal="90" workbookViewId="0">
      <pane ySplit="13" topLeftCell="A17" activePane="bottomLeft" state="frozen"/>
      <selection pane="bottomLeft" activeCell="H28" sqref="H28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2"/>
      <c r="I7" s="62"/>
      <c r="J7" s="62"/>
      <c r="K7" s="6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2"/>
      <c r="I8" s="62"/>
      <c r="J8" s="62"/>
      <c r="K8" s="6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2"/>
      <c r="I9" s="62"/>
      <c r="J9" s="62"/>
      <c r="K9" s="6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2"/>
      <c r="I10" s="62"/>
      <c r="J10" s="62"/>
      <c r="K10" s="6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2"/>
      <c r="I11" s="62"/>
      <c r="J11" s="62"/>
      <c r="K11" s="6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3686</v>
      </c>
      <c r="E14" s="45">
        <v>3686</v>
      </c>
      <c r="F14" s="45">
        <v>0</v>
      </c>
      <c r="G14" s="45">
        <v>3686</v>
      </c>
      <c r="H14" s="45"/>
      <c r="I14" s="45">
        <f t="shared" ref="I14:I17" si="0">J14+K14</f>
        <v>3686</v>
      </c>
      <c r="J14" s="45">
        <f t="shared" ref="J14" si="1">G14</f>
        <v>3686</v>
      </c>
      <c r="K14" s="45">
        <v>0</v>
      </c>
      <c r="L14" s="54" t="s">
        <v>39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>
        <v>35429.71</v>
      </c>
      <c r="E16" s="45">
        <v>35429.71</v>
      </c>
      <c r="F16" s="45">
        <v>0</v>
      </c>
      <c r="G16" s="45">
        <v>35429.71</v>
      </c>
      <c r="H16" s="45"/>
      <c r="I16" s="45">
        <f t="shared" si="0"/>
        <v>35429.71</v>
      </c>
      <c r="J16" s="45">
        <f t="shared" ref="J16" si="2">G16</f>
        <v>35429.71</v>
      </c>
      <c r="K16" s="45">
        <v>0</v>
      </c>
      <c r="L16" s="54" t="s">
        <v>39</v>
      </c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872269.86</v>
      </c>
      <c r="E17" s="45">
        <v>0</v>
      </c>
      <c r="F17" s="45">
        <f t="shared" ref="F17" si="3">D17</f>
        <v>872269.86</v>
      </c>
      <c r="G17" s="45">
        <v>648572.22</v>
      </c>
      <c r="H17" s="45"/>
      <c r="I17" s="45">
        <f t="shared" si="0"/>
        <v>648572.22</v>
      </c>
      <c r="J17" s="45"/>
      <c r="K17" s="45">
        <f t="shared" ref="K17" si="4">G17</f>
        <v>648572.22</v>
      </c>
      <c r="L17" s="54" t="s">
        <v>39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1033736.45</v>
      </c>
      <c r="E18" s="45">
        <v>0</v>
      </c>
      <c r="F18" s="45">
        <f t="shared" ref="F18" si="5">D18</f>
        <v>1033736.45</v>
      </c>
      <c r="G18" s="45">
        <v>1033736.45</v>
      </c>
      <c r="H18" s="45"/>
      <c r="I18" s="45">
        <f t="shared" ref="I18" si="6">J18+K18</f>
        <v>1033736.45</v>
      </c>
      <c r="J18" s="45"/>
      <c r="K18" s="45">
        <f t="shared" ref="K18" si="7">G18</f>
        <v>1033736.45</v>
      </c>
      <c r="L18" s="54" t="s">
        <v>39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2262200</v>
      </c>
      <c r="E19" s="45">
        <v>2262200</v>
      </c>
      <c r="F19" s="45">
        <v>0</v>
      </c>
      <c r="G19" s="45">
        <v>2262200</v>
      </c>
      <c r="H19" s="45"/>
      <c r="I19" s="45">
        <f t="shared" ref="I19" si="8">J19+K19</f>
        <v>2262200</v>
      </c>
      <c r="J19" s="45">
        <f t="shared" ref="J19" si="9">G19</f>
        <v>2262200</v>
      </c>
      <c r="K19" s="45">
        <v>0</v>
      </c>
      <c r="L19" s="54" t="s">
        <v>39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2106489.3199999998</v>
      </c>
      <c r="E20" s="45">
        <v>0</v>
      </c>
      <c r="F20" s="45">
        <v>2106489.3199999998</v>
      </c>
      <c r="G20" s="45">
        <v>1593111.18</v>
      </c>
      <c r="H20" s="45"/>
      <c r="I20" s="45">
        <f t="shared" ref="I20:I22" si="10">J20+K20</f>
        <v>1593111.18</v>
      </c>
      <c r="J20" s="45"/>
      <c r="K20" s="45">
        <f t="shared" ref="K20" si="11">G20</f>
        <v>1593111.18</v>
      </c>
      <c r="L20" s="54" t="s">
        <v>39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>
        <v>176422.45</v>
      </c>
      <c r="E21" s="45">
        <v>0</v>
      </c>
      <c r="F21" s="45">
        <v>176422.45</v>
      </c>
      <c r="G21" s="45">
        <v>176422.45</v>
      </c>
      <c r="H21" s="45"/>
      <c r="I21" s="45">
        <f t="shared" si="10"/>
        <v>176422.45</v>
      </c>
      <c r="J21" s="45"/>
      <c r="K21" s="45">
        <f t="shared" ref="K21:K24" si="12">G21</f>
        <v>176422.45</v>
      </c>
      <c r="L21" s="54" t="s">
        <v>39</v>
      </c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342200000.68000001</v>
      </c>
      <c r="E22" s="45">
        <v>0</v>
      </c>
      <c r="F22" s="45">
        <v>342200000.68000001</v>
      </c>
      <c r="G22" s="45">
        <v>342111846.5</v>
      </c>
      <c r="H22" s="45"/>
      <c r="I22" s="45">
        <f t="shared" si="10"/>
        <v>342111846.5</v>
      </c>
      <c r="J22" s="45"/>
      <c r="K22" s="45">
        <f t="shared" si="12"/>
        <v>342111846.5</v>
      </c>
      <c r="L22" s="54" t="s">
        <v>39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32096.98</v>
      </c>
      <c r="E24" s="45">
        <v>0</v>
      </c>
      <c r="F24" s="45">
        <v>32096.98</v>
      </c>
      <c r="G24" s="45">
        <v>32096.98</v>
      </c>
      <c r="H24" s="45"/>
      <c r="I24" s="45">
        <f t="shared" ref="I24:I25" si="13">J24+K24</f>
        <v>32096.98</v>
      </c>
      <c r="J24" s="45"/>
      <c r="K24" s="45">
        <f t="shared" si="12"/>
        <v>32096.98</v>
      </c>
      <c r="L24" s="54" t="s">
        <v>39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656208</v>
      </c>
      <c r="E25" s="45">
        <f t="shared" ref="E25" si="14">D25</f>
        <v>656208</v>
      </c>
      <c r="F25" s="45">
        <v>0</v>
      </c>
      <c r="G25" s="45">
        <v>656208</v>
      </c>
      <c r="H25" s="45"/>
      <c r="I25" s="45">
        <f t="shared" si="13"/>
        <v>656208</v>
      </c>
      <c r="J25" s="45">
        <f t="shared" ref="J25" si="15">G25</f>
        <v>656208</v>
      </c>
      <c r="K25" s="45">
        <v>0</v>
      </c>
      <c r="L25" s="54" t="s">
        <v>39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45606456</v>
      </c>
      <c r="E26" s="45">
        <v>45606456</v>
      </c>
      <c r="F26" s="45">
        <v>0</v>
      </c>
      <c r="G26" s="45">
        <v>43028496</v>
      </c>
      <c r="H26" s="45"/>
      <c r="I26" s="45">
        <f t="shared" ref="I26:I27" si="16">J26+K26</f>
        <v>43028496</v>
      </c>
      <c r="J26" s="45">
        <f t="shared" ref="J26" si="17">G26</f>
        <v>43028496</v>
      </c>
      <c r="K26" s="45">
        <v>0</v>
      </c>
      <c r="L26" s="54" t="s">
        <v>39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153844.32</v>
      </c>
      <c r="E27" s="45">
        <v>0</v>
      </c>
      <c r="F27" s="45">
        <v>153844.32</v>
      </c>
      <c r="G27" s="45">
        <v>129037.4</v>
      </c>
      <c r="H27" s="45">
        <v>3753.85</v>
      </c>
      <c r="I27" s="45">
        <f t="shared" si="16"/>
        <v>125283.54999999999</v>
      </c>
      <c r="J27" s="45"/>
      <c r="K27" s="45">
        <f>G27-H27</f>
        <v>125283.54999999999</v>
      </c>
      <c r="L27" s="54" t="s">
        <v>39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10692180.24</v>
      </c>
      <c r="E28" s="45">
        <v>0</v>
      </c>
      <c r="F28" s="45">
        <v>10692180.24</v>
      </c>
      <c r="G28" s="45">
        <v>8988046.4299999997</v>
      </c>
      <c r="H28" s="45">
        <v>90452.4</v>
      </c>
      <c r="I28" s="45">
        <f t="shared" ref="I28:I29" si="18">J28+K28</f>
        <v>8897594.0299999993</v>
      </c>
      <c r="J28" s="45"/>
      <c r="K28" s="45">
        <f>G28-H28</f>
        <v>8897594.0299999993</v>
      </c>
      <c r="L28" s="54" t="s">
        <v>39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506291448.73000002</v>
      </c>
      <c r="E29" s="45">
        <v>0</v>
      </c>
      <c r="F29" s="45">
        <f t="shared" ref="F29" si="19">D29</f>
        <v>506291448.73000002</v>
      </c>
      <c r="G29" s="45">
        <v>506291448.73000002</v>
      </c>
      <c r="H29" s="45"/>
      <c r="I29" s="45">
        <f t="shared" si="18"/>
        <v>506291448.73000002</v>
      </c>
      <c r="J29" s="45"/>
      <c r="K29" s="45">
        <f t="shared" ref="K28:K29" si="20">G29</f>
        <v>506291448.73000002</v>
      </c>
      <c r="L29" s="54" t="s">
        <v>39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2213056</v>
      </c>
      <c r="E30" s="45">
        <v>0</v>
      </c>
      <c r="F30" s="45">
        <v>2213056</v>
      </c>
      <c r="G30" s="45">
        <v>2194888.02</v>
      </c>
      <c r="H30" s="45">
        <v>2104</v>
      </c>
      <c r="I30" s="45">
        <f t="shared" ref="I30:I32" si="21">J30+K30</f>
        <v>2192784.02</v>
      </c>
      <c r="J30" s="45"/>
      <c r="K30" s="45">
        <f>G30-H30</f>
        <v>2192784.02</v>
      </c>
      <c r="L30" s="54" t="s">
        <v>39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112368.64</v>
      </c>
      <c r="E31" s="45">
        <v>0</v>
      </c>
      <c r="F31" s="45">
        <v>112368.64</v>
      </c>
      <c r="G31" s="45">
        <v>112363.95</v>
      </c>
      <c r="H31" s="45"/>
      <c r="I31" s="45">
        <f t="shared" si="21"/>
        <v>112363.95</v>
      </c>
      <c r="J31" s="45"/>
      <c r="K31" s="45">
        <f t="shared" ref="K30:K31" si="22">G31</f>
        <v>112363.95</v>
      </c>
      <c r="L31" s="54" t="s">
        <v>39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410368</v>
      </c>
      <c r="E32" s="45">
        <v>0</v>
      </c>
      <c r="F32" s="45">
        <v>410368</v>
      </c>
      <c r="G32" s="45">
        <v>365568</v>
      </c>
      <c r="H32" s="45">
        <v>704</v>
      </c>
      <c r="I32" s="45">
        <f t="shared" si="21"/>
        <v>364864</v>
      </c>
      <c r="J32" s="45"/>
      <c r="K32" s="45">
        <f>G32-704</f>
        <v>364864</v>
      </c>
      <c r="L32" s="54" t="s">
        <v>39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8613440</v>
      </c>
      <c r="E33" s="45">
        <v>7063020.7999999998</v>
      </c>
      <c r="F33" s="45">
        <v>1550419.2</v>
      </c>
      <c r="G33" s="45">
        <v>8613440</v>
      </c>
      <c r="H33" s="45"/>
      <c r="I33" s="45">
        <f t="shared" ref="I33" si="23">J33+K33</f>
        <v>8613440</v>
      </c>
      <c r="J33" s="45">
        <f t="shared" ref="J33" si="24">G33*82/100</f>
        <v>7063020.7999999998</v>
      </c>
      <c r="K33" s="45">
        <f t="shared" ref="K33" si="25">G33-J33</f>
        <v>1550419.2000000002</v>
      </c>
      <c r="L33" s="54" t="s">
        <v>39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1175192.6200000001</v>
      </c>
      <c r="E35" s="45">
        <v>0</v>
      </c>
      <c r="F35" s="45">
        <f t="shared" ref="F35" si="26">D35</f>
        <v>1175192.6200000001</v>
      </c>
      <c r="G35" s="45">
        <v>1175192.6200000001</v>
      </c>
      <c r="H35" s="45"/>
      <c r="I35" s="45">
        <f t="shared" ref="I35:I36" si="27">J35+K35</f>
        <v>1175192.6200000001</v>
      </c>
      <c r="J35" s="45"/>
      <c r="K35" s="45">
        <f t="shared" ref="K35:K36" si="28">G35</f>
        <v>1175192.6200000001</v>
      </c>
      <c r="L35" s="54" t="s">
        <v>39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824600</v>
      </c>
      <c r="E36" s="45">
        <v>0</v>
      </c>
      <c r="F36" s="45">
        <f t="shared" ref="F36" si="29">D36</f>
        <v>824600</v>
      </c>
      <c r="G36" s="45">
        <v>824600</v>
      </c>
      <c r="H36" s="45"/>
      <c r="I36" s="45">
        <f t="shared" si="27"/>
        <v>824600</v>
      </c>
      <c r="J36" s="45"/>
      <c r="K36" s="45">
        <f t="shared" si="28"/>
        <v>824600</v>
      </c>
      <c r="L36" s="54" t="s">
        <v>39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/>
      <c r="E38" s="45"/>
      <c r="F38" s="45"/>
      <c r="G38" s="45"/>
      <c r="H38" s="45"/>
      <c r="I38" s="45"/>
      <c r="J38" s="45"/>
      <c r="K38" s="45"/>
      <c r="L38" s="54"/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61344.57</v>
      </c>
      <c r="E39" s="45">
        <v>0</v>
      </c>
      <c r="F39" s="45">
        <f t="shared" ref="F39:F40" si="30">D39</f>
        <v>61344.57</v>
      </c>
      <c r="G39" s="45">
        <v>0</v>
      </c>
      <c r="H39" s="45"/>
      <c r="I39" s="45">
        <f t="shared" ref="I39:I40" si="31">J39+K39</f>
        <v>0</v>
      </c>
      <c r="J39" s="45"/>
      <c r="K39" s="45">
        <f t="shared" ref="K39" si="32">G39</f>
        <v>0</v>
      </c>
      <c r="L39" s="54" t="s">
        <v>39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7524755.0499999998</v>
      </c>
      <c r="E40" s="45">
        <v>0</v>
      </c>
      <c r="F40" s="45">
        <f t="shared" si="30"/>
        <v>7524755.0499999998</v>
      </c>
      <c r="G40" s="45">
        <v>7315938.3899999997</v>
      </c>
      <c r="H40" s="45"/>
      <c r="I40" s="45">
        <f t="shared" si="31"/>
        <v>7315938.3899999997</v>
      </c>
      <c r="J40" s="45"/>
      <c r="K40" s="45">
        <f t="shared" ref="K40" si="33">G40</f>
        <v>7315938.3899999997</v>
      </c>
      <c r="L40" s="54" t="s">
        <v>39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1296900</v>
      </c>
      <c r="E41" s="45">
        <v>1063223.06</v>
      </c>
      <c r="F41" s="45">
        <v>233676.94</v>
      </c>
      <c r="G41" s="45">
        <v>1296900</v>
      </c>
      <c r="H41" s="45"/>
      <c r="I41" s="45">
        <f t="shared" ref="I41:I43" si="34">J41+K41</f>
        <v>1296900</v>
      </c>
      <c r="J41" s="45">
        <f t="shared" ref="J41" si="35">E41</f>
        <v>1063223.06</v>
      </c>
      <c r="K41" s="45">
        <f t="shared" ref="K41" si="36">G41-J41</f>
        <v>233676.93999999994</v>
      </c>
      <c r="L41" s="54" t="s">
        <v>39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7781.4</v>
      </c>
      <c r="E43" s="45">
        <v>0</v>
      </c>
      <c r="F43" s="45">
        <f t="shared" ref="F43" si="37">D43</f>
        <v>7781.4</v>
      </c>
      <c r="G43" s="45">
        <v>7781.4</v>
      </c>
      <c r="H43" s="45"/>
      <c r="I43" s="45">
        <f t="shared" si="34"/>
        <v>7781.4</v>
      </c>
      <c r="J43" s="45"/>
      <c r="K43" s="45">
        <f t="shared" ref="K43" si="38">G43</f>
        <v>7781.4</v>
      </c>
      <c r="L43" s="54" t="s">
        <v>39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6230240.0199999996</v>
      </c>
      <c r="E45" s="45">
        <v>0</v>
      </c>
      <c r="F45" s="45">
        <v>6230240.0199999996</v>
      </c>
      <c r="G45" s="45">
        <v>5040728.66</v>
      </c>
      <c r="H45" s="45">
        <v>30</v>
      </c>
      <c r="I45" s="45">
        <f t="shared" ref="I45:I46" si="39">J45+K45</f>
        <v>5040698.66</v>
      </c>
      <c r="J45" s="45"/>
      <c r="K45" s="45">
        <f>G45-H45</f>
        <v>5040698.66</v>
      </c>
      <c r="L45" s="54" t="s">
        <v>39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2769100</v>
      </c>
      <c r="E46" s="45">
        <v>0</v>
      </c>
      <c r="F46" s="45">
        <f t="shared" ref="F46" si="40">D46</f>
        <v>2769100</v>
      </c>
      <c r="G46" s="45">
        <v>2745239.78</v>
      </c>
      <c r="H46" s="45"/>
      <c r="I46" s="45">
        <f t="shared" si="39"/>
        <v>2745239.78</v>
      </c>
      <c r="J46" s="45"/>
      <c r="K46" s="45">
        <f t="shared" ref="K46" si="41">G46</f>
        <v>2745239.78</v>
      </c>
      <c r="L46" s="54" t="s">
        <v>39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42">SUM(D14:D47)</f>
        <v>943361615.03999996</v>
      </c>
      <c r="E48" s="58">
        <f t="shared" si="42"/>
        <v>56690223.57</v>
      </c>
      <c r="F48" s="58">
        <f t="shared" si="42"/>
        <v>886671391.47000003</v>
      </c>
      <c r="G48" s="58">
        <f t="shared" si="42"/>
        <v>936682978.86999989</v>
      </c>
      <c r="H48" s="58">
        <f t="shared" si="42"/>
        <v>97044.25</v>
      </c>
      <c r="I48" s="58">
        <f t="shared" si="42"/>
        <v>936585934.61999989</v>
      </c>
      <c r="J48" s="58">
        <f t="shared" si="42"/>
        <v>54112263.57</v>
      </c>
      <c r="K48" s="58">
        <f t="shared" si="42"/>
        <v>882473671.05000007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B0F0"/>
  </sheetPr>
  <dimension ref="A1:M51"/>
  <sheetViews>
    <sheetView showGridLines="0" zoomScale="80" zoomScaleNormal="80" workbookViewId="0">
      <pane ySplit="13" topLeftCell="A14" activePane="bottomLeft" state="frozen"/>
      <selection pane="bottomLeft" activeCell="J43" sqref="J43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3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4"/>
      <c r="I7" s="64"/>
      <c r="J7" s="64"/>
      <c r="K7" s="64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4"/>
      <c r="I8" s="64"/>
      <c r="J8" s="64"/>
      <c r="K8" s="64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4"/>
      <c r="I9" s="64"/>
      <c r="J9" s="64"/>
      <c r="K9" s="64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4"/>
      <c r="I10" s="64"/>
      <c r="J10" s="64"/>
      <c r="K10" s="64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4"/>
      <c r="I11" s="64"/>
      <c r="J11" s="64"/>
      <c r="K11" s="64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2176</v>
      </c>
      <c r="E14" s="45">
        <v>2176</v>
      </c>
      <c r="F14" s="45">
        <v>0</v>
      </c>
      <c r="G14" s="45">
        <v>2176</v>
      </c>
      <c r="H14" s="45"/>
      <c r="I14" s="45">
        <f t="shared" ref="I14:I17" si="0">J14+K14</f>
        <v>2176</v>
      </c>
      <c r="J14" s="45">
        <f t="shared" ref="J14" si="1">G14</f>
        <v>2176</v>
      </c>
      <c r="K14" s="45">
        <v>0</v>
      </c>
      <c r="L14" s="54" t="s">
        <v>40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709765.27</v>
      </c>
      <c r="E17" s="45">
        <v>0</v>
      </c>
      <c r="F17" s="45">
        <f t="shared" ref="F17" si="2">D17</f>
        <v>709765.27</v>
      </c>
      <c r="G17" s="45">
        <v>709765.27</v>
      </c>
      <c r="H17" s="45"/>
      <c r="I17" s="45">
        <f t="shared" si="0"/>
        <v>709765.27</v>
      </c>
      <c r="J17" s="45"/>
      <c r="K17" s="45">
        <f t="shared" ref="K17" si="3">G17</f>
        <v>709765.27</v>
      </c>
      <c r="L17" s="54" t="s">
        <v>40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1036266.3</v>
      </c>
      <c r="E18" s="45">
        <v>0</v>
      </c>
      <c r="F18" s="45">
        <f t="shared" ref="F18" si="4">D18</f>
        <v>1036266.3</v>
      </c>
      <c r="G18" s="45">
        <v>722168.35</v>
      </c>
      <c r="H18" s="45"/>
      <c r="I18" s="45">
        <f t="shared" ref="I18" si="5">J18+K18</f>
        <v>722168.35</v>
      </c>
      <c r="J18" s="45"/>
      <c r="K18" s="45">
        <f t="shared" ref="K18" si="6">G18</f>
        <v>722168.35</v>
      </c>
      <c r="L18" s="54" t="s">
        <v>40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623000</v>
      </c>
      <c r="E19" s="45">
        <v>623000</v>
      </c>
      <c r="F19" s="45">
        <v>0</v>
      </c>
      <c r="G19" s="45">
        <v>623000</v>
      </c>
      <c r="H19" s="45"/>
      <c r="I19" s="45">
        <f t="shared" ref="I19" si="7">J19+K19</f>
        <v>623000</v>
      </c>
      <c r="J19" s="45">
        <f t="shared" ref="J19" si="8">G19</f>
        <v>623000</v>
      </c>
      <c r="K19" s="45">
        <v>0</v>
      </c>
      <c r="L19" s="54" t="s">
        <v>40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715411.98</v>
      </c>
      <c r="E20" s="45">
        <v>0</v>
      </c>
      <c r="F20" s="45">
        <v>715411.98</v>
      </c>
      <c r="G20" s="45">
        <v>263076.52</v>
      </c>
      <c r="H20" s="45"/>
      <c r="I20" s="45">
        <f t="shared" ref="I20:I22" si="9">J20+K20</f>
        <v>263076.52</v>
      </c>
      <c r="J20" s="45"/>
      <c r="K20" s="45">
        <f t="shared" ref="K20" si="10">G20</f>
        <v>263076.52</v>
      </c>
      <c r="L20" s="54" t="s">
        <v>40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>
        <v>1131932.6599999999</v>
      </c>
      <c r="E21" s="45">
        <v>0</v>
      </c>
      <c r="F21" s="45">
        <v>1131932.6599999999</v>
      </c>
      <c r="G21" s="45">
        <v>1084481.3</v>
      </c>
      <c r="H21" s="45"/>
      <c r="I21" s="45">
        <f t="shared" si="9"/>
        <v>1084481.3</v>
      </c>
      <c r="J21" s="45"/>
      <c r="K21" s="45">
        <f t="shared" ref="K21:K24" si="11">G21</f>
        <v>1084481.3</v>
      </c>
      <c r="L21" s="54" t="s">
        <v>40</v>
      </c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14750337.48</v>
      </c>
      <c r="E22" s="45">
        <v>0</v>
      </c>
      <c r="F22" s="45">
        <v>14750337.48</v>
      </c>
      <c r="G22" s="45">
        <v>14750337.48</v>
      </c>
      <c r="H22" s="45"/>
      <c r="I22" s="45">
        <f t="shared" si="9"/>
        <v>14750337.48</v>
      </c>
      <c r="J22" s="45"/>
      <c r="K22" s="45">
        <f t="shared" si="11"/>
        <v>14750337.48</v>
      </c>
      <c r="L22" s="54" t="s">
        <v>40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43.18</v>
      </c>
      <c r="E24" s="45">
        <v>0</v>
      </c>
      <c r="F24" s="45">
        <v>43.18</v>
      </c>
      <c r="G24" s="45">
        <v>43.18</v>
      </c>
      <c r="H24" s="45"/>
      <c r="I24" s="45">
        <f t="shared" ref="I24:I25" si="12">J24+K24</f>
        <v>43.18</v>
      </c>
      <c r="J24" s="45"/>
      <c r="K24" s="45">
        <f t="shared" si="11"/>
        <v>43.18</v>
      </c>
      <c r="L24" s="54" t="s">
        <v>40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273420</v>
      </c>
      <c r="E25" s="45">
        <f t="shared" ref="E25" si="13">D25</f>
        <v>273420</v>
      </c>
      <c r="F25" s="45">
        <v>0</v>
      </c>
      <c r="G25" s="45">
        <v>273420</v>
      </c>
      <c r="H25" s="45"/>
      <c r="I25" s="45">
        <f t="shared" si="12"/>
        <v>273420</v>
      </c>
      <c r="J25" s="45">
        <f t="shared" ref="J25" si="14">G25</f>
        <v>273420</v>
      </c>
      <c r="K25" s="45">
        <v>0</v>
      </c>
      <c r="L25" s="54" t="s">
        <v>40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16756740</v>
      </c>
      <c r="E26" s="45">
        <v>16756740</v>
      </c>
      <c r="F26" s="45">
        <v>0</v>
      </c>
      <c r="G26" s="45">
        <v>15135750</v>
      </c>
      <c r="H26" s="45"/>
      <c r="I26" s="45">
        <f t="shared" ref="I26:I27" si="15">J26+K26</f>
        <v>15135750</v>
      </c>
      <c r="J26" s="45">
        <f t="shared" ref="J26" si="16">G26</f>
        <v>15135750</v>
      </c>
      <c r="K26" s="45">
        <v>0</v>
      </c>
      <c r="L26" s="54" t="s">
        <v>40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39554.76</v>
      </c>
      <c r="E27" s="45">
        <v>0</v>
      </c>
      <c r="F27" s="45">
        <v>39554.76</v>
      </c>
      <c r="G27" s="45">
        <v>39554.76</v>
      </c>
      <c r="H27" s="45"/>
      <c r="I27" s="45">
        <f t="shared" si="15"/>
        <v>39554.76</v>
      </c>
      <c r="J27" s="45"/>
      <c r="K27" s="45">
        <f t="shared" ref="K27" si="17">G27</f>
        <v>39554.76</v>
      </c>
      <c r="L27" s="54" t="s">
        <v>40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2424141.7200000002</v>
      </c>
      <c r="E28" s="45">
        <v>0</v>
      </c>
      <c r="F28" s="45">
        <v>2424141.7200000002</v>
      </c>
      <c r="G28" s="45">
        <v>2189638.5</v>
      </c>
      <c r="H28" s="45"/>
      <c r="I28" s="45">
        <f t="shared" ref="I28:I29" si="18">J28+K28</f>
        <v>2189638.5</v>
      </c>
      <c r="J28" s="45"/>
      <c r="K28" s="45">
        <f t="shared" ref="K28:K29" si="19">G28</f>
        <v>2189638.5</v>
      </c>
      <c r="L28" s="54" t="s">
        <v>40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134909322.71000001</v>
      </c>
      <c r="E29" s="45">
        <v>0</v>
      </c>
      <c r="F29" s="45">
        <f t="shared" ref="F29" si="20">D29</f>
        <v>134909322.71000001</v>
      </c>
      <c r="G29" s="45">
        <v>134909322.71000001</v>
      </c>
      <c r="H29" s="45"/>
      <c r="I29" s="45">
        <f t="shared" si="18"/>
        <v>134909322.71000001</v>
      </c>
      <c r="J29" s="45"/>
      <c r="K29" s="45">
        <f t="shared" si="19"/>
        <v>134909322.71000001</v>
      </c>
      <c r="L29" s="54" t="s">
        <v>40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1187872</v>
      </c>
      <c r="E30" s="45">
        <v>0</v>
      </c>
      <c r="F30" s="45">
        <v>1187872</v>
      </c>
      <c r="G30" s="45">
        <v>1187872</v>
      </c>
      <c r="H30" s="45"/>
      <c r="I30" s="45">
        <f t="shared" ref="I30:I32" si="21">J30+K30</f>
        <v>1187872</v>
      </c>
      <c r="J30" s="45"/>
      <c r="K30" s="45">
        <f t="shared" ref="K30:K31" si="22">G30</f>
        <v>1187872</v>
      </c>
      <c r="L30" s="54" t="s">
        <v>40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28337.89</v>
      </c>
      <c r="E31" s="45">
        <v>0</v>
      </c>
      <c r="F31" s="45">
        <v>28337.89</v>
      </c>
      <c r="G31" s="45">
        <v>28337.89</v>
      </c>
      <c r="H31" s="45"/>
      <c r="I31" s="45">
        <f t="shared" si="21"/>
        <v>28337.89</v>
      </c>
      <c r="J31" s="45"/>
      <c r="K31" s="45">
        <f t="shared" si="22"/>
        <v>28337.89</v>
      </c>
      <c r="L31" s="54" t="s">
        <v>40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69440</v>
      </c>
      <c r="E32" s="45">
        <v>0</v>
      </c>
      <c r="F32" s="45">
        <v>69440</v>
      </c>
      <c r="G32" s="45">
        <v>69440</v>
      </c>
      <c r="H32" s="45"/>
      <c r="I32" s="45">
        <f t="shared" si="21"/>
        <v>69440</v>
      </c>
      <c r="J32" s="45"/>
      <c r="K32" s="45">
        <f t="shared" ref="K32" si="23">G32</f>
        <v>69440</v>
      </c>
      <c r="L32" s="54" t="s">
        <v>40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1576477</v>
      </c>
      <c r="E33" s="45">
        <v>1292711.1399999999</v>
      </c>
      <c r="F33" s="45">
        <v>283765.86</v>
      </c>
      <c r="G33" s="45">
        <v>1576477</v>
      </c>
      <c r="H33" s="45"/>
      <c r="I33" s="45">
        <f t="shared" ref="I33" si="24">J33+K33</f>
        <v>1576477</v>
      </c>
      <c r="J33" s="45">
        <f t="shared" ref="J33" si="25">G33*82/100</f>
        <v>1292711.1399999999</v>
      </c>
      <c r="K33" s="45">
        <f t="shared" ref="K33" si="26">G33-J33</f>
        <v>283765.8600000001</v>
      </c>
      <c r="L33" s="54" t="s">
        <v>40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647400</v>
      </c>
      <c r="E35" s="45">
        <v>0</v>
      </c>
      <c r="F35" s="45">
        <f t="shared" ref="F35" si="27">D35</f>
        <v>647400</v>
      </c>
      <c r="G35" s="45">
        <v>603896.93000000005</v>
      </c>
      <c r="H35" s="45"/>
      <c r="I35" s="45">
        <f t="shared" ref="I35:I36" si="28">J35+K35</f>
        <v>603896.93000000005</v>
      </c>
      <c r="J35" s="45"/>
      <c r="K35" s="45">
        <f t="shared" ref="K35:K36" si="29">G35</f>
        <v>603896.93000000005</v>
      </c>
      <c r="L35" s="54" t="s">
        <v>40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647400</v>
      </c>
      <c r="E36" s="45">
        <v>0</v>
      </c>
      <c r="F36" s="45">
        <f t="shared" ref="F36:F38" si="30">D36</f>
        <v>647400</v>
      </c>
      <c r="G36" s="45">
        <v>578414.79</v>
      </c>
      <c r="H36" s="45"/>
      <c r="I36" s="45">
        <f t="shared" si="28"/>
        <v>578414.79</v>
      </c>
      <c r="J36" s="45"/>
      <c r="K36" s="45">
        <f t="shared" si="29"/>
        <v>578414.79</v>
      </c>
      <c r="L36" s="54" t="s">
        <v>40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1192063.76</v>
      </c>
      <c r="E38" s="45">
        <v>0</v>
      </c>
      <c r="F38" s="45">
        <f t="shared" si="30"/>
        <v>1192063.76</v>
      </c>
      <c r="G38" s="45">
        <v>877577.86</v>
      </c>
      <c r="H38" s="45"/>
      <c r="I38" s="45">
        <f t="shared" ref="I38:I39" si="31">J38+K38</f>
        <v>877577.86</v>
      </c>
      <c r="J38" s="45"/>
      <c r="K38" s="45">
        <f t="shared" ref="K38:K39" si="32">G38</f>
        <v>877577.86</v>
      </c>
      <c r="L38" s="54" t="s">
        <v>40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103996.06</v>
      </c>
      <c r="E39" s="45">
        <v>0</v>
      </c>
      <c r="F39" s="45">
        <f t="shared" ref="F39:F40" si="33">D39</f>
        <v>103996.06</v>
      </c>
      <c r="G39" s="45">
        <v>91120.58</v>
      </c>
      <c r="H39" s="45"/>
      <c r="I39" s="45">
        <f t="shared" si="31"/>
        <v>91120.58</v>
      </c>
      <c r="J39" s="45"/>
      <c r="K39" s="45">
        <f t="shared" si="32"/>
        <v>91120.58</v>
      </c>
      <c r="L39" s="54" t="s">
        <v>40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7708823.0099999998</v>
      </c>
      <c r="E40" s="45">
        <v>0</v>
      </c>
      <c r="F40" s="45">
        <f t="shared" si="33"/>
        <v>7708823.0099999998</v>
      </c>
      <c r="G40" s="45">
        <v>7585378.2800000003</v>
      </c>
      <c r="H40" s="45"/>
      <c r="I40" s="45">
        <f t="shared" ref="I40" si="34">J40+K40</f>
        <v>7585378.2800000003</v>
      </c>
      <c r="J40" s="45"/>
      <c r="K40" s="45">
        <f t="shared" ref="K40" si="35">G40</f>
        <v>7585378.2800000003</v>
      </c>
      <c r="L40" s="54" t="s">
        <v>40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/>
      <c r="E41" s="45"/>
      <c r="F41" s="45"/>
      <c r="G41" s="45"/>
      <c r="H41" s="45"/>
      <c r="I41" s="45"/>
      <c r="J41" s="45"/>
      <c r="K41" s="45"/>
      <c r="L41" s="54"/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/>
      <c r="E43" s="45"/>
      <c r="F43" s="45"/>
      <c r="G43" s="45"/>
      <c r="H43" s="45"/>
      <c r="I43" s="45"/>
      <c r="J43" s="45"/>
      <c r="K43" s="45"/>
      <c r="L43" s="54"/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1622328.48</v>
      </c>
      <c r="E45" s="45">
        <v>0</v>
      </c>
      <c r="F45" s="45">
        <v>1622328.48</v>
      </c>
      <c r="G45" s="45">
        <v>1622328.48</v>
      </c>
      <c r="H45" s="45"/>
      <c r="I45" s="45">
        <f t="shared" ref="I45:I46" si="36">J45+K45</f>
        <v>1622328.48</v>
      </c>
      <c r="J45" s="45"/>
      <c r="K45" s="45">
        <f t="shared" ref="K45" si="37">G45</f>
        <v>1622328.48</v>
      </c>
      <c r="L45" s="54" t="s">
        <v>40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1655258.11</v>
      </c>
      <c r="E46" s="45">
        <v>0</v>
      </c>
      <c r="F46" s="45">
        <f t="shared" ref="F46" si="38">D46</f>
        <v>1655258.11</v>
      </c>
      <c r="G46" s="45">
        <v>556318.41</v>
      </c>
      <c r="H46" s="45"/>
      <c r="I46" s="45">
        <f t="shared" si="36"/>
        <v>556318.41</v>
      </c>
      <c r="J46" s="45"/>
      <c r="K46" s="45">
        <f t="shared" ref="K46" si="39">G46</f>
        <v>556318.41</v>
      </c>
      <c r="L46" s="54" t="s">
        <v>40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40">SUM(D14:D47)</f>
        <v>189811508.36999997</v>
      </c>
      <c r="E48" s="58">
        <f t="shared" si="40"/>
        <v>18948047.140000001</v>
      </c>
      <c r="F48" s="58">
        <f t="shared" si="40"/>
        <v>170863461.22999999</v>
      </c>
      <c r="G48" s="58">
        <f t="shared" si="40"/>
        <v>185479896.28999999</v>
      </c>
      <c r="H48" s="58">
        <f t="shared" si="40"/>
        <v>0</v>
      </c>
      <c r="I48" s="58">
        <f t="shared" si="40"/>
        <v>185479896.28999999</v>
      </c>
      <c r="J48" s="58">
        <f t="shared" si="40"/>
        <v>17327057.140000001</v>
      </c>
      <c r="K48" s="58">
        <f t="shared" si="40"/>
        <v>168152839.15000004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5" tint="-0.249977111117893"/>
  </sheetPr>
  <dimension ref="A1:M51"/>
  <sheetViews>
    <sheetView showGridLines="0" zoomScale="80" zoomScaleNormal="80" workbookViewId="0">
      <pane ySplit="13" topLeftCell="A14" activePane="bottomLeft" state="frozen"/>
      <selection pane="bottomLeft" activeCell="W24" sqref="W24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5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6"/>
      <c r="I7" s="66"/>
      <c r="J7" s="66"/>
      <c r="K7" s="66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6"/>
      <c r="I8" s="66"/>
      <c r="J8" s="66"/>
      <c r="K8" s="66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6"/>
      <c r="I9" s="66"/>
      <c r="J9" s="66"/>
      <c r="K9" s="66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6"/>
      <c r="I10" s="66"/>
      <c r="J10" s="66"/>
      <c r="K10" s="66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6"/>
      <c r="I11" s="66"/>
      <c r="J11" s="66"/>
      <c r="K11" s="66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8393</v>
      </c>
      <c r="E14" s="45">
        <v>8393</v>
      </c>
      <c r="F14" s="45">
        <v>0</v>
      </c>
      <c r="G14" s="45">
        <v>8393</v>
      </c>
      <c r="H14" s="45"/>
      <c r="I14" s="45">
        <f t="shared" ref="I14:I17" si="0">J14+K14</f>
        <v>8393</v>
      </c>
      <c r="J14" s="45">
        <f t="shared" ref="J14" si="1">G14</f>
        <v>8393</v>
      </c>
      <c r="K14" s="45">
        <v>0</v>
      </c>
      <c r="L14" s="54" t="s">
        <v>28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753483.37</v>
      </c>
      <c r="E17" s="45">
        <v>0</v>
      </c>
      <c r="F17" s="45">
        <f t="shared" ref="F17" si="2">D17</f>
        <v>753483.37</v>
      </c>
      <c r="G17" s="45">
        <v>753483.37</v>
      </c>
      <c r="H17" s="45"/>
      <c r="I17" s="45">
        <f t="shared" si="0"/>
        <v>753483.37</v>
      </c>
      <c r="J17" s="45"/>
      <c r="K17" s="45">
        <f t="shared" ref="K17" si="3">G17</f>
        <v>753483.37</v>
      </c>
      <c r="L17" s="54" t="s">
        <v>28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1013497.63</v>
      </c>
      <c r="E18" s="45">
        <v>0</v>
      </c>
      <c r="F18" s="45">
        <f t="shared" ref="F18" si="4">D18</f>
        <v>1013497.63</v>
      </c>
      <c r="G18" s="45">
        <v>1013497.63</v>
      </c>
      <c r="H18" s="45"/>
      <c r="I18" s="45">
        <f t="shared" ref="I18" si="5">J18+K18</f>
        <v>1013497.63</v>
      </c>
      <c r="J18" s="45"/>
      <c r="K18" s="45">
        <f t="shared" ref="K18" si="6">G18</f>
        <v>1013497.63</v>
      </c>
      <c r="L18" s="54" t="s">
        <v>28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/>
      <c r="E19" s="45"/>
      <c r="F19" s="45"/>
      <c r="G19" s="45"/>
      <c r="H19" s="45"/>
      <c r="I19" s="45"/>
      <c r="J19" s="45"/>
      <c r="K19" s="45"/>
      <c r="L19" s="54"/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865063.39</v>
      </c>
      <c r="E20" s="45">
        <v>0</v>
      </c>
      <c r="F20" s="45">
        <v>865063.39</v>
      </c>
      <c r="G20" s="45">
        <v>865063.39</v>
      </c>
      <c r="H20" s="45"/>
      <c r="I20" s="45">
        <f t="shared" ref="I20:I22" si="7">J20+K20</f>
        <v>865063.39</v>
      </c>
      <c r="J20" s="45"/>
      <c r="K20" s="45">
        <f t="shared" ref="K20" si="8">G20</f>
        <v>865063.39</v>
      </c>
      <c r="L20" s="54" t="s">
        <v>28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31016010.870000001</v>
      </c>
      <c r="E22" s="45">
        <v>0</v>
      </c>
      <c r="F22" s="45">
        <v>31016010.870000001</v>
      </c>
      <c r="G22" s="45">
        <v>31016010.870000001</v>
      </c>
      <c r="H22" s="45"/>
      <c r="I22" s="45">
        <f t="shared" si="7"/>
        <v>31016010.870000001</v>
      </c>
      <c r="J22" s="45"/>
      <c r="K22" s="45">
        <f t="shared" ref="K22:K24" si="9">G22</f>
        <v>31016010.870000001</v>
      </c>
      <c r="L22" s="54" t="s">
        <v>28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42.52</v>
      </c>
      <c r="E24" s="45">
        <v>0</v>
      </c>
      <c r="F24" s="45">
        <v>42.52</v>
      </c>
      <c r="G24" s="45">
        <v>42.52</v>
      </c>
      <c r="H24" s="45"/>
      <c r="I24" s="45">
        <f t="shared" ref="I24:I25" si="10">J24+K24</f>
        <v>42.52</v>
      </c>
      <c r="J24" s="45"/>
      <c r="K24" s="45">
        <f t="shared" si="9"/>
        <v>42.52</v>
      </c>
      <c r="L24" s="54" t="s">
        <v>28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390600</v>
      </c>
      <c r="E25" s="45">
        <f t="shared" ref="E25" si="11">D25</f>
        <v>390600</v>
      </c>
      <c r="F25" s="45">
        <v>0</v>
      </c>
      <c r="G25" s="45">
        <v>390600</v>
      </c>
      <c r="H25" s="45"/>
      <c r="I25" s="45">
        <f t="shared" si="10"/>
        <v>390600</v>
      </c>
      <c r="J25" s="45">
        <f t="shared" ref="J25" si="12">G25</f>
        <v>390600</v>
      </c>
      <c r="K25" s="45">
        <v>0</v>
      </c>
      <c r="L25" s="54" t="s">
        <v>28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28982520</v>
      </c>
      <c r="E26" s="45">
        <v>28982520</v>
      </c>
      <c r="F26" s="45">
        <v>0</v>
      </c>
      <c r="G26" s="45">
        <v>27283410</v>
      </c>
      <c r="H26" s="45"/>
      <c r="I26" s="45">
        <f t="shared" ref="I26:I28" si="13">J26+K26</f>
        <v>27283410</v>
      </c>
      <c r="J26" s="45">
        <f t="shared" ref="J26" si="14">G26</f>
        <v>27283410</v>
      </c>
      <c r="K26" s="45">
        <v>0</v>
      </c>
      <c r="L26" s="54" t="s">
        <v>28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30206.400000000001</v>
      </c>
      <c r="E27" s="45">
        <v>0</v>
      </c>
      <c r="F27" s="45">
        <v>30206.400000000001</v>
      </c>
      <c r="G27" s="45">
        <v>24471.02</v>
      </c>
      <c r="H27" s="45"/>
      <c r="I27" s="45">
        <f t="shared" si="13"/>
        <v>24471.02</v>
      </c>
      <c r="J27" s="45"/>
      <c r="K27" s="45">
        <f t="shared" ref="K27" si="15">G27</f>
        <v>24471.02</v>
      </c>
      <c r="L27" s="54" t="s">
        <v>28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2241314.88</v>
      </c>
      <c r="E28" s="45">
        <v>0</v>
      </c>
      <c r="F28" s="45">
        <v>2241314.88</v>
      </c>
      <c r="G28" s="45">
        <v>1814739.5</v>
      </c>
      <c r="H28" s="45"/>
      <c r="I28" s="45">
        <f t="shared" si="13"/>
        <v>1814739.5</v>
      </c>
      <c r="J28" s="45"/>
      <c r="K28" s="45">
        <f t="shared" ref="K28:K29" si="16">G28</f>
        <v>1814739.5</v>
      </c>
      <c r="L28" s="54" t="s">
        <v>28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293910076.97000003</v>
      </c>
      <c r="E29" s="45">
        <v>0</v>
      </c>
      <c r="F29" s="45">
        <f t="shared" ref="F29" si="17">D29</f>
        <v>293910076.97000003</v>
      </c>
      <c r="G29" s="45">
        <v>293910076.97000003</v>
      </c>
      <c r="H29" s="45"/>
      <c r="I29" s="45">
        <f t="shared" ref="I29:I30" si="18">J29+K29</f>
        <v>293910076.97000003</v>
      </c>
      <c r="J29" s="45"/>
      <c r="K29" s="45">
        <f t="shared" si="16"/>
        <v>293910076.97000003</v>
      </c>
      <c r="L29" s="54" t="s">
        <v>28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3857735</v>
      </c>
      <c r="E30" s="45">
        <v>0</v>
      </c>
      <c r="F30" s="45">
        <v>3857735</v>
      </c>
      <c r="G30" s="45">
        <v>3069205.31</v>
      </c>
      <c r="H30" s="45"/>
      <c r="I30" s="45">
        <f t="shared" si="18"/>
        <v>3069205.31</v>
      </c>
      <c r="J30" s="45"/>
      <c r="K30" s="45">
        <f t="shared" ref="K30:K32" si="19">G30</f>
        <v>3069205.31</v>
      </c>
      <c r="L30" s="54" t="s">
        <v>28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118993</v>
      </c>
      <c r="E31" s="45">
        <v>0</v>
      </c>
      <c r="F31" s="45">
        <v>118993</v>
      </c>
      <c r="G31" s="45">
        <v>0</v>
      </c>
      <c r="H31" s="45"/>
      <c r="I31" s="45">
        <f t="shared" ref="I31:I32" si="20">J31+K31</f>
        <v>0</v>
      </c>
      <c r="J31" s="45"/>
      <c r="K31" s="45">
        <f t="shared" si="19"/>
        <v>0</v>
      </c>
      <c r="L31" s="54" t="s">
        <v>28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397733</v>
      </c>
      <c r="E32" s="45">
        <v>0</v>
      </c>
      <c r="F32" s="45">
        <v>397733</v>
      </c>
      <c r="G32" s="45">
        <v>277687.84999999998</v>
      </c>
      <c r="H32" s="45"/>
      <c r="I32" s="45">
        <f t="shared" si="20"/>
        <v>277687.84999999998</v>
      </c>
      <c r="J32" s="45"/>
      <c r="K32" s="45">
        <f t="shared" si="19"/>
        <v>277687.84999999998</v>
      </c>
      <c r="L32" s="54" t="s">
        <v>28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7643832</v>
      </c>
      <c r="E33" s="45">
        <v>6267942.2400000002</v>
      </c>
      <c r="F33" s="45">
        <v>1375889.76</v>
      </c>
      <c r="G33" s="45">
        <v>7643832</v>
      </c>
      <c r="H33" s="45"/>
      <c r="I33" s="45">
        <f t="shared" ref="I33:I35" si="21">J33+K33</f>
        <v>7643832</v>
      </c>
      <c r="J33" s="45">
        <f t="shared" ref="J33" si="22">G33*82/100</f>
        <v>6267942.2400000002</v>
      </c>
      <c r="K33" s="45">
        <f t="shared" ref="K33" si="23">G33-J33</f>
        <v>1375889.7599999998</v>
      </c>
      <c r="L33" s="54" t="s">
        <v>28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638610.81000000006</v>
      </c>
      <c r="E35" s="45">
        <v>0</v>
      </c>
      <c r="F35" s="45">
        <f t="shared" ref="F35" si="24">D35</f>
        <v>638610.81000000006</v>
      </c>
      <c r="G35" s="45">
        <v>638610.81000000006</v>
      </c>
      <c r="H35" s="45"/>
      <c r="I35" s="45">
        <f t="shared" si="21"/>
        <v>638610.81000000006</v>
      </c>
      <c r="J35" s="45"/>
      <c r="K35" s="45">
        <f t="shared" ref="K35:K36" si="25">G35</f>
        <v>638610.81000000006</v>
      </c>
      <c r="L35" s="54" t="s">
        <v>28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611900</v>
      </c>
      <c r="E36" s="45">
        <v>0</v>
      </c>
      <c r="F36" s="45">
        <f t="shared" ref="F36:F38" si="26">D36</f>
        <v>611900</v>
      </c>
      <c r="G36" s="45">
        <v>610900</v>
      </c>
      <c r="H36" s="45"/>
      <c r="I36" s="45">
        <f t="shared" ref="I36:I38" si="27">J36+K36</f>
        <v>610900</v>
      </c>
      <c r="J36" s="45"/>
      <c r="K36" s="45">
        <f t="shared" si="25"/>
        <v>610900</v>
      </c>
      <c r="L36" s="54" t="s">
        <v>28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1322565.19</v>
      </c>
      <c r="E38" s="45">
        <v>0</v>
      </c>
      <c r="F38" s="45">
        <f t="shared" si="26"/>
        <v>1322565.19</v>
      </c>
      <c r="G38" s="45">
        <v>1322565.19</v>
      </c>
      <c r="H38" s="45"/>
      <c r="I38" s="45">
        <f t="shared" si="27"/>
        <v>1322565.19</v>
      </c>
      <c r="J38" s="45"/>
      <c r="K38" s="45">
        <f t="shared" ref="K38:K40" si="28">G38</f>
        <v>1322565.19</v>
      </c>
      <c r="L38" s="54" t="s">
        <v>28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147686.24</v>
      </c>
      <c r="E39" s="45">
        <v>0</v>
      </c>
      <c r="F39" s="45">
        <f t="shared" ref="F39:F40" si="29">D39</f>
        <v>147686.24</v>
      </c>
      <c r="G39" s="45">
        <v>138455.85</v>
      </c>
      <c r="H39" s="45"/>
      <c r="I39" s="45">
        <f t="shared" ref="I39:I40" si="30">J39+K39</f>
        <v>138455.85</v>
      </c>
      <c r="J39" s="45"/>
      <c r="K39" s="45">
        <f t="shared" si="28"/>
        <v>138455.85</v>
      </c>
      <c r="L39" s="54" t="s">
        <v>28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9690123.0999999996</v>
      </c>
      <c r="E40" s="45">
        <v>0</v>
      </c>
      <c r="F40" s="45">
        <f t="shared" si="29"/>
        <v>9690123.0999999996</v>
      </c>
      <c r="G40" s="45">
        <v>9381677.8000000007</v>
      </c>
      <c r="H40" s="45"/>
      <c r="I40" s="45">
        <f t="shared" si="30"/>
        <v>9381677.8000000007</v>
      </c>
      <c r="J40" s="45"/>
      <c r="K40" s="45">
        <f t="shared" si="28"/>
        <v>9381677.8000000007</v>
      </c>
      <c r="L40" s="54" t="s">
        <v>28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1932351.2</v>
      </c>
      <c r="E41" s="45">
        <v>1584177.93</v>
      </c>
      <c r="F41" s="45">
        <v>348173.27</v>
      </c>
      <c r="G41" s="45">
        <v>1932351.2</v>
      </c>
      <c r="H41" s="45"/>
      <c r="I41" s="45">
        <f t="shared" ref="I41:I43" si="31">J41+K41</f>
        <v>1932351.2</v>
      </c>
      <c r="J41" s="45">
        <f t="shared" ref="J41" si="32">E41</f>
        <v>1584177.93</v>
      </c>
      <c r="K41" s="45">
        <f t="shared" ref="K41" si="33">G41-J41</f>
        <v>348173.27</v>
      </c>
      <c r="L41" s="54" t="s">
        <v>28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11594.1</v>
      </c>
      <c r="E43" s="45">
        <v>0</v>
      </c>
      <c r="F43" s="45">
        <f t="shared" ref="F43" si="34">D43</f>
        <v>11594.1</v>
      </c>
      <c r="G43" s="45">
        <v>11594.1</v>
      </c>
      <c r="H43" s="45"/>
      <c r="I43" s="45">
        <f t="shared" si="31"/>
        <v>11594.1</v>
      </c>
      <c r="J43" s="45"/>
      <c r="K43" s="45">
        <f t="shared" ref="K43" si="35">G43</f>
        <v>11594.1</v>
      </c>
      <c r="L43" s="54" t="s">
        <v>28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6446143.2699999996</v>
      </c>
      <c r="E45" s="45">
        <v>0</v>
      </c>
      <c r="F45" s="45">
        <v>6446143.2699999996</v>
      </c>
      <c r="G45" s="45">
        <v>6296380.6200000001</v>
      </c>
      <c r="H45" s="45"/>
      <c r="I45" s="45">
        <f t="shared" ref="I45:I46" si="36">J45+K45</f>
        <v>6296380.6200000001</v>
      </c>
      <c r="J45" s="45"/>
      <c r="K45" s="45">
        <f t="shared" ref="K45" si="37">G45</f>
        <v>6296380.6200000001</v>
      </c>
      <c r="L45" s="54" t="s">
        <v>28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2012369.04</v>
      </c>
      <c r="E46" s="45">
        <v>0</v>
      </c>
      <c r="F46" s="45">
        <f t="shared" ref="F46:F47" si="38">D46</f>
        <v>2012369.04</v>
      </c>
      <c r="G46" s="45">
        <v>1807699.35</v>
      </c>
      <c r="H46" s="45"/>
      <c r="I46" s="45">
        <f t="shared" si="36"/>
        <v>1807699.35</v>
      </c>
      <c r="J46" s="45"/>
      <c r="K46" s="45">
        <f t="shared" ref="K46:K47" si="39">G46</f>
        <v>1807699.35</v>
      </c>
      <c r="L46" s="54" t="s">
        <v>28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>
        <v>4588700</v>
      </c>
      <c r="E47" s="45">
        <v>0</v>
      </c>
      <c r="F47" s="45">
        <f t="shared" si="38"/>
        <v>4588700</v>
      </c>
      <c r="G47" s="45">
        <v>4588700</v>
      </c>
      <c r="H47" s="45"/>
      <c r="I47" s="45">
        <f t="shared" ref="I47" si="40">J47+K47</f>
        <v>4588700</v>
      </c>
      <c r="J47" s="45"/>
      <c r="K47" s="45">
        <f t="shared" si="39"/>
        <v>4588700</v>
      </c>
      <c r="L47" s="54" t="s">
        <v>28</v>
      </c>
    </row>
    <row r="48" spans="1:12" ht="21" customHeight="1" x14ac:dyDescent="0.2">
      <c r="A48" s="56" t="s">
        <v>210</v>
      </c>
      <c r="B48" s="57"/>
      <c r="C48" s="57"/>
      <c r="D48" s="58">
        <f t="shared" ref="D48:K48" si="41">SUM(D14:D47)</f>
        <v>398631544.98000008</v>
      </c>
      <c r="E48" s="58">
        <f t="shared" si="41"/>
        <v>37233633.170000002</v>
      </c>
      <c r="F48" s="58">
        <f t="shared" si="41"/>
        <v>361397911.81000006</v>
      </c>
      <c r="G48" s="58">
        <f t="shared" si="41"/>
        <v>394799448.35000014</v>
      </c>
      <c r="H48" s="58">
        <f t="shared" si="41"/>
        <v>0</v>
      </c>
      <c r="I48" s="58">
        <f t="shared" si="41"/>
        <v>394799448.35000014</v>
      </c>
      <c r="J48" s="58">
        <f t="shared" si="41"/>
        <v>35534523.170000002</v>
      </c>
      <c r="K48" s="58">
        <f t="shared" si="41"/>
        <v>359264925.18000013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5" tint="0.39997558519241921"/>
  </sheetPr>
  <dimension ref="A1:M51"/>
  <sheetViews>
    <sheetView showGridLines="0" zoomScale="90" zoomScaleNormal="90" workbookViewId="0">
      <pane ySplit="13" topLeftCell="A14" activePane="bottomLeft" state="frozen"/>
      <selection pane="bottomLeft" activeCell="O26" sqref="O26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20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5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6"/>
      <c r="I7" s="66"/>
      <c r="J7" s="66"/>
      <c r="K7" s="66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6"/>
      <c r="I8" s="66"/>
      <c r="J8" s="66"/>
      <c r="K8" s="66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6"/>
      <c r="I9" s="66"/>
      <c r="J9" s="66"/>
      <c r="K9" s="66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6"/>
      <c r="I10" s="66"/>
      <c r="J10" s="66"/>
      <c r="K10" s="66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6"/>
      <c r="I11" s="66"/>
      <c r="J11" s="66"/>
      <c r="K11" s="66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/>
      <c r="E14" s="45"/>
      <c r="F14" s="45"/>
      <c r="G14" s="45"/>
      <c r="H14" s="45"/>
      <c r="I14" s="45"/>
      <c r="J14" s="45"/>
      <c r="K14" s="45"/>
      <c r="L14" s="54"/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/>
      <c r="E17" s="45"/>
      <c r="F17" s="45"/>
      <c r="G17" s="45"/>
      <c r="H17" s="45"/>
      <c r="I17" s="45"/>
      <c r="J17" s="45"/>
      <c r="K17" s="45"/>
      <c r="L17" s="54"/>
    </row>
    <row r="18" spans="1:12" ht="33.75" x14ac:dyDescent="0.2">
      <c r="A18" s="53" t="s">
        <v>52</v>
      </c>
      <c r="B18" s="53" t="s">
        <v>67</v>
      </c>
      <c r="C18" s="54" t="s">
        <v>68</v>
      </c>
      <c r="D18" s="45"/>
      <c r="E18" s="45"/>
      <c r="F18" s="45"/>
      <c r="G18" s="45"/>
      <c r="H18" s="45"/>
      <c r="I18" s="45"/>
      <c r="J18" s="45"/>
      <c r="K18" s="45"/>
      <c r="L18" s="54"/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2349600</v>
      </c>
      <c r="E19" s="45">
        <v>2349600</v>
      </c>
      <c r="F19" s="45">
        <v>0</v>
      </c>
      <c r="G19" s="45">
        <v>2349600</v>
      </c>
      <c r="H19" s="45">
        <v>0</v>
      </c>
      <c r="I19" s="45">
        <v>2349600</v>
      </c>
      <c r="J19" s="45">
        <v>2349600</v>
      </c>
      <c r="K19" s="45">
        <v>0</v>
      </c>
      <c r="L19" s="54" t="s">
        <v>224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/>
      <c r="E20" s="45"/>
      <c r="F20" s="45"/>
      <c r="G20" s="45"/>
      <c r="H20" s="45"/>
      <c r="I20" s="45"/>
      <c r="J20" s="45"/>
      <c r="K20" s="45"/>
      <c r="L20" s="54"/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/>
      <c r="E22" s="45"/>
      <c r="F22" s="45"/>
      <c r="G22" s="45"/>
      <c r="H22" s="45"/>
      <c r="I22" s="45"/>
      <c r="J22" s="45"/>
      <c r="K22" s="45"/>
      <c r="L22" s="54"/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/>
      <c r="E25" s="45"/>
      <c r="F25" s="45"/>
      <c r="G25" s="45"/>
      <c r="H25" s="45"/>
      <c r="I25" s="45"/>
      <c r="J25" s="45"/>
      <c r="K25" s="45"/>
      <c r="L25" s="54"/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/>
      <c r="E26" s="45"/>
      <c r="F26" s="45"/>
      <c r="G26" s="45"/>
      <c r="H26" s="45"/>
      <c r="I26" s="45"/>
      <c r="J26" s="45"/>
      <c r="K26" s="45"/>
      <c r="L26" s="54"/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/>
      <c r="E27" s="45"/>
      <c r="F27" s="45"/>
      <c r="G27" s="45"/>
      <c r="H27" s="45"/>
      <c r="I27" s="45"/>
      <c r="J27" s="45"/>
      <c r="K27" s="45"/>
      <c r="L27" s="54"/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/>
      <c r="E28" s="45"/>
      <c r="F28" s="45"/>
      <c r="G28" s="45"/>
      <c r="H28" s="45"/>
      <c r="I28" s="45"/>
      <c r="J28" s="45"/>
      <c r="K28" s="45"/>
      <c r="L28" s="54"/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/>
      <c r="E29" s="45"/>
      <c r="F29" s="45"/>
      <c r="G29" s="45"/>
      <c r="H29" s="45"/>
      <c r="I29" s="45"/>
      <c r="J29" s="45"/>
      <c r="K29" s="45"/>
      <c r="L29" s="54"/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/>
      <c r="E30" s="45"/>
      <c r="F30" s="45"/>
      <c r="G30" s="45"/>
      <c r="H30" s="45"/>
      <c r="I30" s="45"/>
      <c r="J30" s="45"/>
      <c r="K30" s="45"/>
      <c r="L30" s="54"/>
    </row>
    <row r="31" spans="1:12" ht="45" x14ac:dyDescent="0.2">
      <c r="A31" s="53" t="s">
        <v>157</v>
      </c>
      <c r="B31" s="53" t="s">
        <v>170</v>
      </c>
      <c r="C31" s="55" t="s">
        <v>171</v>
      </c>
      <c r="D31" s="45"/>
      <c r="E31" s="45"/>
      <c r="F31" s="45"/>
      <c r="G31" s="45"/>
      <c r="H31" s="45"/>
      <c r="I31" s="45"/>
      <c r="J31" s="45"/>
      <c r="K31" s="45"/>
      <c r="L31" s="54"/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/>
      <c r="E32" s="45"/>
      <c r="F32" s="45"/>
      <c r="G32" s="45"/>
      <c r="H32" s="45"/>
      <c r="I32" s="45"/>
      <c r="J32" s="45"/>
      <c r="K32" s="45"/>
      <c r="L32" s="54"/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/>
      <c r="E33" s="45"/>
      <c r="F33" s="45"/>
      <c r="G33" s="45"/>
      <c r="H33" s="45"/>
      <c r="I33" s="45"/>
      <c r="J33" s="45"/>
      <c r="K33" s="45"/>
      <c r="L33" s="54"/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/>
      <c r="E35" s="45"/>
      <c r="F35" s="45"/>
      <c r="G35" s="45"/>
      <c r="H35" s="45"/>
      <c r="I35" s="45"/>
      <c r="J35" s="45"/>
      <c r="K35" s="45"/>
      <c r="L35" s="54"/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/>
      <c r="E36" s="45"/>
      <c r="F36" s="45"/>
      <c r="G36" s="45"/>
      <c r="H36" s="45"/>
      <c r="I36" s="45"/>
      <c r="J36" s="45"/>
      <c r="K36" s="45"/>
      <c r="L36" s="54"/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/>
      <c r="E38" s="45"/>
      <c r="F38" s="45"/>
      <c r="G38" s="45"/>
      <c r="H38" s="45"/>
      <c r="I38" s="45"/>
      <c r="J38" s="45"/>
      <c r="K38" s="45"/>
      <c r="L38" s="54"/>
    </row>
    <row r="39" spans="1:12" ht="45" x14ac:dyDescent="0.2">
      <c r="A39" s="53" t="s">
        <v>187</v>
      </c>
      <c r="B39" s="53" t="s">
        <v>190</v>
      </c>
      <c r="C39" s="54" t="s">
        <v>191</v>
      </c>
      <c r="D39" s="45"/>
      <c r="E39" s="45"/>
      <c r="F39" s="45"/>
      <c r="G39" s="45"/>
      <c r="H39" s="45"/>
      <c r="I39" s="45"/>
      <c r="J39" s="45"/>
      <c r="K39" s="45"/>
      <c r="L39" s="54"/>
    </row>
    <row r="40" spans="1:12" ht="45" x14ac:dyDescent="0.2">
      <c r="A40" s="53" t="s">
        <v>187</v>
      </c>
      <c r="B40" s="53" t="s">
        <v>192</v>
      </c>
      <c r="C40" s="54" t="s">
        <v>193</v>
      </c>
      <c r="D40" s="45"/>
      <c r="E40" s="45"/>
      <c r="F40" s="45"/>
      <c r="G40" s="45"/>
      <c r="H40" s="45"/>
      <c r="I40" s="45"/>
      <c r="J40" s="45"/>
      <c r="K40" s="45"/>
      <c r="L40" s="54"/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/>
      <c r="E41" s="45"/>
      <c r="F41" s="45"/>
      <c r="G41" s="45"/>
      <c r="H41" s="45"/>
      <c r="I41" s="45"/>
      <c r="J41" s="45"/>
      <c r="K41" s="45"/>
      <c r="L41" s="54"/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/>
      <c r="E43" s="45"/>
      <c r="F43" s="45"/>
      <c r="G43" s="45"/>
      <c r="H43" s="45"/>
      <c r="I43" s="45"/>
      <c r="J43" s="45"/>
      <c r="K43" s="45"/>
      <c r="L43" s="54"/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/>
      <c r="E45" s="45"/>
      <c r="F45" s="45"/>
      <c r="G45" s="45"/>
      <c r="H45" s="45"/>
      <c r="I45" s="45"/>
      <c r="J45" s="45"/>
      <c r="K45" s="45"/>
      <c r="L45" s="54"/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/>
      <c r="E46" s="45"/>
      <c r="F46" s="45"/>
      <c r="G46" s="45"/>
      <c r="H46" s="45"/>
      <c r="I46" s="45"/>
      <c r="J46" s="45"/>
      <c r="K46" s="45"/>
      <c r="L46" s="54"/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0">SUM(D14:D47)</f>
        <v>2349600</v>
      </c>
      <c r="E48" s="58">
        <f t="shared" si="0"/>
        <v>2349600</v>
      </c>
      <c r="F48" s="58">
        <f t="shared" si="0"/>
        <v>0</v>
      </c>
      <c r="G48" s="58">
        <f t="shared" si="0"/>
        <v>2349600</v>
      </c>
      <c r="H48" s="58">
        <f t="shared" si="0"/>
        <v>0</v>
      </c>
      <c r="I48" s="58">
        <f t="shared" si="0"/>
        <v>2349600</v>
      </c>
      <c r="J48" s="58">
        <f t="shared" si="0"/>
        <v>2349600</v>
      </c>
      <c r="K48" s="58">
        <f t="shared" si="0"/>
        <v>0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2" tint="-0.499984740745262"/>
  </sheetPr>
  <dimension ref="A1:M51"/>
  <sheetViews>
    <sheetView showGridLines="0" zoomScaleNormal="100" workbookViewId="0">
      <pane ySplit="13" topLeftCell="A14" activePane="bottomLeft" state="frozen"/>
      <selection pane="bottomLeft" activeCell="K49" sqref="K49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5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6"/>
      <c r="I7" s="66"/>
      <c r="J7" s="66"/>
      <c r="K7" s="66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6"/>
      <c r="I8" s="66"/>
      <c r="J8" s="66"/>
      <c r="K8" s="66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6"/>
      <c r="I9" s="66"/>
      <c r="J9" s="66"/>
      <c r="K9" s="66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6"/>
      <c r="I10" s="66"/>
      <c r="J10" s="66"/>
      <c r="K10" s="66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6"/>
      <c r="I11" s="66"/>
      <c r="J11" s="66"/>
      <c r="K11" s="66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8243</v>
      </c>
      <c r="E14" s="45">
        <v>8243</v>
      </c>
      <c r="F14" s="45">
        <v>0</v>
      </c>
      <c r="G14" s="45">
        <v>8243</v>
      </c>
      <c r="H14" s="45"/>
      <c r="I14" s="45">
        <f t="shared" ref="I14:I17" si="0">J14+K14</f>
        <v>8243</v>
      </c>
      <c r="J14" s="45">
        <f t="shared" ref="J14" si="1">G14</f>
        <v>8243</v>
      </c>
      <c r="K14" s="45">
        <v>0</v>
      </c>
      <c r="L14" s="54" t="s">
        <v>29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>
        <v>2709368.81</v>
      </c>
      <c r="E15" s="45">
        <v>0</v>
      </c>
      <c r="F15" s="45">
        <f>D15</f>
        <v>2709368.81</v>
      </c>
      <c r="G15" s="45">
        <v>2709368.81</v>
      </c>
      <c r="H15" s="45">
        <v>24650.62</v>
      </c>
      <c r="I15" s="45">
        <f t="shared" si="0"/>
        <v>2684718.19</v>
      </c>
      <c r="J15" s="45"/>
      <c r="K15" s="45">
        <f>G15-H15</f>
        <v>2684718.19</v>
      </c>
      <c r="L15" s="54" t="s">
        <v>29</v>
      </c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932468.26</v>
      </c>
      <c r="E17" s="45">
        <v>0</v>
      </c>
      <c r="F17" s="45">
        <f t="shared" ref="F17" si="2">D17</f>
        <v>932468.26</v>
      </c>
      <c r="G17" s="45">
        <v>932468.26</v>
      </c>
      <c r="H17" s="45"/>
      <c r="I17" s="45">
        <f t="shared" si="0"/>
        <v>932468.26</v>
      </c>
      <c r="J17" s="45"/>
      <c r="K17" s="45">
        <f t="shared" ref="K17" si="3">G17</f>
        <v>932468.26</v>
      </c>
      <c r="L17" s="54" t="s">
        <v>29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1298592.49</v>
      </c>
      <c r="E18" s="45">
        <v>0</v>
      </c>
      <c r="F18" s="45">
        <f t="shared" ref="F18" si="4">D18</f>
        <v>1298592.49</v>
      </c>
      <c r="G18" s="45">
        <v>1298592.49</v>
      </c>
      <c r="H18" s="45"/>
      <c r="I18" s="45">
        <f t="shared" ref="I18" si="5">J18+K18</f>
        <v>1298592.49</v>
      </c>
      <c r="J18" s="45"/>
      <c r="K18" s="45">
        <f t="shared" ref="K18" si="6">G18</f>
        <v>1298592.49</v>
      </c>
      <c r="L18" s="54" t="s">
        <v>29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/>
      <c r="E19" s="45"/>
      <c r="F19" s="45"/>
      <c r="G19" s="45"/>
      <c r="H19" s="45"/>
      <c r="I19" s="45"/>
      <c r="J19" s="45"/>
      <c r="K19" s="45"/>
      <c r="L19" s="54"/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1611245.19</v>
      </c>
      <c r="E20" s="45">
        <v>0</v>
      </c>
      <c r="F20" s="45">
        <v>1611245.19</v>
      </c>
      <c r="G20" s="45">
        <v>1611244.27</v>
      </c>
      <c r="H20" s="45"/>
      <c r="I20" s="45">
        <f t="shared" ref="I20:I22" si="7">J20+K20</f>
        <v>1611244.27</v>
      </c>
      <c r="J20" s="45"/>
      <c r="K20" s="45">
        <f t="shared" ref="K20" si="8">G20</f>
        <v>1611244.27</v>
      </c>
      <c r="L20" s="54" t="s">
        <v>29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80671991.769999996</v>
      </c>
      <c r="E22" s="45">
        <v>0</v>
      </c>
      <c r="F22" s="45">
        <v>80671991.769999996</v>
      </c>
      <c r="G22" s="45">
        <v>80596585.319999993</v>
      </c>
      <c r="H22" s="45"/>
      <c r="I22" s="45">
        <f t="shared" si="7"/>
        <v>80596585.319999993</v>
      </c>
      <c r="J22" s="45"/>
      <c r="K22" s="45">
        <f t="shared" ref="K22:K24" si="9">G22</f>
        <v>80596585.319999993</v>
      </c>
      <c r="L22" s="54" t="s">
        <v>29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85.53</v>
      </c>
      <c r="E24" s="45">
        <v>0</v>
      </c>
      <c r="F24" s="45">
        <v>85.53</v>
      </c>
      <c r="G24" s="45">
        <v>85.53</v>
      </c>
      <c r="H24" s="45"/>
      <c r="I24" s="45">
        <f t="shared" ref="I24" si="10">J24+K24</f>
        <v>85.53</v>
      </c>
      <c r="J24" s="45"/>
      <c r="K24" s="45">
        <f t="shared" si="9"/>
        <v>85.53</v>
      </c>
      <c r="L24" s="54" t="s">
        <v>29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468720</v>
      </c>
      <c r="E25" s="45">
        <v>468720</v>
      </c>
      <c r="F25" s="45">
        <v>0</v>
      </c>
      <c r="G25" s="45">
        <v>468720</v>
      </c>
      <c r="I25" s="45">
        <v>468720</v>
      </c>
      <c r="J25" s="45">
        <v>468720</v>
      </c>
      <c r="K25" s="45">
        <v>0</v>
      </c>
      <c r="L25" s="45" t="s">
        <v>29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33279120</v>
      </c>
      <c r="E26" s="45">
        <v>33279120</v>
      </c>
      <c r="F26" s="45">
        <v>0</v>
      </c>
      <c r="G26" s="45">
        <v>30740220</v>
      </c>
      <c r="H26" s="45"/>
      <c r="I26" s="45">
        <f t="shared" ref="I26:I28" si="11">J26+K26</f>
        <v>30740220</v>
      </c>
      <c r="J26" s="45">
        <f t="shared" ref="J26" si="12">G26</f>
        <v>30740220</v>
      </c>
      <c r="K26" s="45">
        <v>0</v>
      </c>
      <c r="L26" s="54" t="s">
        <v>29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67808.160000000003</v>
      </c>
      <c r="E27" s="45">
        <v>0</v>
      </c>
      <c r="F27" s="45">
        <v>67808.160000000003</v>
      </c>
      <c r="G27" s="45">
        <v>67808.160000000003</v>
      </c>
      <c r="H27" s="45"/>
      <c r="I27" s="45">
        <f t="shared" si="11"/>
        <v>67808.160000000003</v>
      </c>
      <c r="J27" s="45"/>
      <c r="K27" s="45">
        <f t="shared" ref="K27" si="13">G27</f>
        <v>67808.160000000003</v>
      </c>
      <c r="L27" s="54" t="s">
        <v>29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4814379.3600000003</v>
      </c>
      <c r="E28" s="45">
        <v>0</v>
      </c>
      <c r="F28" s="45">
        <v>4814379.3600000003</v>
      </c>
      <c r="G28" s="45">
        <v>4447085.16</v>
      </c>
      <c r="H28" s="45"/>
      <c r="I28" s="45">
        <f t="shared" si="11"/>
        <v>4447085.16</v>
      </c>
      <c r="J28" s="45"/>
      <c r="K28" s="45">
        <f t="shared" ref="K28:K29" si="14">G28</f>
        <v>4447085.16</v>
      </c>
      <c r="L28" s="54" t="s">
        <v>29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321210799.56</v>
      </c>
      <c r="E29" s="45">
        <v>0</v>
      </c>
      <c r="F29" s="45">
        <f t="shared" ref="F29" si="15">D29</f>
        <v>321210799.56</v>
      </c>
      <c r="G29" s="45">
        <v>321210799.56</v>
      </c>
      <c r="H29" s="45"/>
      <c r="I29" s="45">
        <f t="shared" ref="I29:I30" si="16">J29+K29</f>
        <v>321210799.56</v>
      </c>
      <c r="J29" s="45"/>
      <c r="K29" s="45">
        <f t="shared" si="14"/>
        <v>321210799.56</v>
      </c>
      <c r="L29" s="54" t="s">
        <v>29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3273256</v>
      </c>
      <c r="E30" s="45">
        <v>0</v>
      </c>
      <c r="F30" s="45">
        <v>3273256</v>
      </c>
      <c r="G30" s="45">
        <v>3273256</v>
      </c>
      <c r="H30" s="45"/>
      <c r="I30" s="45">
        <f t="shared" si="16"/>
        <v>3273256</v>
      </c>
      <c r="J30" s="45"/>
      <c r="K30" s="45">
        <f t="shared" ref="K30:K32" si="17">G30</f>
        <v>3273256</v>
      </c>
      <c r="L30" s="54" t="s">
        <v>29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154161.49</v>
      </c>
      <c r="E31" s="45">
        <v>0</v>
      </c>
      <c r="F31" s="45">
        <v>154161.49</v>
      </c>
      <c r="G31" s="45">
        <v>154161.49</v>
      </c>
      <c r="H31" s="45"/>
      <c r="I31" s="45">
        <f t="shared" ref="I31:I32" si="18">J31+K31</f>
        <v>154161.49</v>
      </c>
      <c r="J31" s="45"/>
      <c r="K31" s="45">
        <f t="shared" si="17"/>
        <v>154161.49</v>
      </c>
      <c r="L31" s="54" t="s">
        <v>29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372372</v>
      </c>
      <c r="E32" s="45">
        <v>0</v>
      </c>
      <c r="F32" s="45">
        <v>372372</v>
      </c>
      <c r="G32" s="45">
        <v>372372</v>
      </c>
      <c r="H32" s="45"/>
      <c r="I32" s="45">
        <f t="shared" si="18"/>
        <v>372372</v>
      </c>
      <c r="J32" s="45"/>
      <c r="K32" s="45">
        <f t="shared" si="17"/>
        <v>372372</v>
      </c>
      <c r="L32" s="54" t="s">
        <v>29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11770521</v>
      </c>
      <c r="E33" s="45">
        <v>9651827.2200000007</v>
      </c>
      <c r="F33" s="45">
        <v>2118693.7799999998</v>
      </c>
      <c r="G33" s="45">
        <v>8764210</v>
      </c>
      <c r="H33" s="45"/>
      <c r="I33" s="45">
        <f t="shared" ref="I33:I35" si="19">J33+K33</f>
        <v>8764210</v>
      </c>
      <c r="J33" s="45">
        <f t="shared" ref="J33" si="20">G33*82/100</f>
        <v>7186652.2000000002</v>
      </c>
      <c r="K33" s="45">
        <f t="shared" ref="K33" si="21">G33-J33</f>
        <v>1577557.7999999998</v>
      </c>
      <c r="L33" s="54" t="s">
        <v>29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>
        <v>106050</v>
      </c>
      <c r="E34" s="45">
        <v>0</v>
      </c>
      <c r="F34" s="45">
        <v>106050</v>
      </c>
      <c r="G34" s="45">
        <v>0</v>
      </c>
      <c r="H34" s="45"/>
      <c r="I34" s="45">
        <f t="shared" si="19"/>
        <v>0</v>
      </c>
      <c r="J34" s="45"/>
      <c r="K34" s="45">
        <f t="shared" ref="K34" si="22">G34</f>
        <v>0</v>
      </c>
      <c r="L34" s="54" t="s">
        <v>29</v>
      </c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924665.98</v>
      </c>
      <c r="E35" s="45">
        <v>0</v>
      </c>
      <c r="F35" s="45">
        <f t="shared" ref="F35" si="23">D35</f>
        <v>924665.98</v>
      </c>
      <c r="G35" s="45">
        <v>924665.98</v>
      </c>
      <c r="H35" s="45"/>
      <c r="I35" s="45">
        <f t="shared" si="19"/>
        <v>924665.98</v>
      </c>
      <c r="J35" s="45"/>
      <c r="K35" s="45">
        <f t="shared" ref="K35:K36" si="24">G35</f>
        <v>924665.98</v>
      </c>
      <c r="L35" s="54" t="s">
        <v>29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660900</v>
      </c>
      <c r="E36" s="45">
        <v>0</v>
      </c>
      <c r="F36" s="45">
        <f t="shared" ref="F36:F38" si="25">D36</f>
        <v>660900</v>
      </c>
      <c r="G36" s="45">
        <v>660900</v>
      </c>
      <c r="H36" s="45"/>
      <c r="I36" s="45">
        <f t="shared" ref="I36:I38" si="26">J36+K36</f>
        <v>660900</v>
      </c>
      <c r="J36" s="45"/>
      <c r="K36" s="45">
        <f t="shared" si="24"/>
        <v>660900</v>
      </c>
      <c r="L36" s="54" t="s">
        <v>29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1333455.25</v>
      </c>
      <c r="E38" s="45">
        <v>0</v>
      </c>
      <c r="F38" s="45">
        <f t="shared" si="25"/>
        <v>1333455.25</v>
      </c>
      <c r="G38" s="45">
        <v>1333455.25</v>
      </c>
      <c r="H38" s="45"/>
      <c r="I38" s="45">
        <f t="shared" si="26"/>
        <v>1333455.25</v>
      </c>
      <c r="J38" s="45"/>
      <c r="K38" s="45">
        <f t="shared" ref="K38:K39" si="27">G38</f>
        <v>1333455.25</v>
      </c>
      <c r="L38" s="54" t="s">
        <v>29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75377.23</v>
      </c>
      <c r="E39" s="45">
        <v>0</v>
      </c>
      <c r="F39" s="45">
        <f t="shared" ref="F39:F40" si="28">D39</f>
        <v>75377.23</v>
      </c>
      <c r="G39" s="45">
        <v>0</v>
      </c>
      <c r="H39" s="45"/>
      <c r="I39" s="45">
        <f t="shared" ref="I39:I40" si="29">J39+K39</f>
        <v>0</v>
      </c>
      <c r="J39" s="45"/>
      <c r="K39" s="45">
        <f t="shared" si="27"/>
        <v>0</v>
      </c>
      <c r="L39" s="54" t="s">
        <v>29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12602450.039999999</v>
      </c>
      <c r="E40" s="45">
        <v>0</v>
      </c>
      <c r="F40" s="45">
        <f t="shared" si="28"/>
        <v>12602450.039999999</v>
      </c>
      <c r="G40" s="45">
        <v>12400394.210000001</v>
      </c>
      <c r="H40" s="45"/>
      <c r="I40" s="45">
        <f t="shared" si="29"/>
        <v>12400394.210000001</v>
      </c>
      <c r="J40" s="45"/>
      <c r="K40" s="45">
        <f t="shared" ref="K40" si="30">G40</f>
        <v>12400394.210000001</v>
      </c>
      <c r="L40" s="54" t="s">
        <v>29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1462272</v>
      </c>
      <c r="E41" s="45">
        <v>1198798.1399999999</v>
      </c>
      <c r="F41" s="45">
        <v>263473.86</v>
      </c>
      <c r="G41" s="45">
        <v>1462272</v>
      </c>
      <c r="H41" s="45"/>
      <c r="I41" s="45">
        <f t="shared" ref="I41:I43" si="31">J41+K41</f>
        <v>1462272</v>
      </c>
      <c r="J41" s="45">
        <f t="shared" ref="J41" si="32">E41</f>
        <v>1198798.1399999999</v>
      </c>
      <c r="K41" s="45">
        <f t="shared" ref="K41" si="33">G41-J41</f>
        <v>263473.8600000001</v>
      </c>
      <c r="L41" s="54" t="s">
        <v>29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8773.6</v>
      </c>
      <c r="E43" s="45">
        <v>0</v>
      </c>
      <c r="F43" s="45">
        <f t="shared" ref="F43" si="34">D43</f>
        <v>8773.6</v>
      </c>
      <c r="G43" s="45">
        <v>8773.6</v>
      </c>
      <c r="H43" s="45"/>
      <c r="I43" s="45">
        <f t="shared" si="31"/>
        <v>8773.6</v>
      </c>
      <c r="J43" s="45"/>
      <c r="K43" s="45">
        <f t="shared" ref="K43" si="35">G43</f>
        <v>8773.6</v>
      </c>
      <c r="L43" s="54" t="s">
        <v>29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9086367.5999999996</v>
      </c>
      <c r="E45" s="45">
        <v>0</v>
      </c>
      <c r="F45" s="45">
        <v>9086367.5999999996</v>
      </c>
      <c r="G45" s="45">
        <v>9086367.5999999996</v>
      </c>
      <c r="H45" s="45"/>
      <c r="I45" s="45">
        <f t="shared" ref="I45:I46" si="36">J45+K45</f>
        <v>9086367.5999999996</v>
      </c>
      <c r="J45" s="45"/>
      <c r="K45" s="45">
        <f t="shared" ref="K45" si="37">G45</f>
        <v>9086367.5999999996</v>
      </c>
      <c r="L45" s="54" t="s">
        <v>29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2280975.84</v>
      </c>
      <c r="E46" s="45">
        <v>0</v>
      </c>
      <c r="F46" s="45">
        <f t="shared" ref="F46:F47" si="38">D46</f>
        <v>2280975.84</v>
      </c>
      <c r="G46" s="45">
        <v>2280975.84</v>
      </c>
      <c r="H46" s="45"/>
      <c r="I46" s="45">
        <f t="shared" si="36"/>
        <v>2280975.84</v>
      </c>
      <c r="J46" s="45"/>
      <c r="K46" s="45">
        <f t="shared" ref="K46:K47" si="39">G46</f>
        <v>2280975.84</v>
      </c>
      <c r="L46" s="54" t="s">
        <v>29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>
        <v>7197300</v>
      </c>
      <c r="E47" s="45">
        <v>0</v>
      </c>
      <c r="F47" s="45">
        <f t="shared" si="38"/>
        <v>7197300</v>
      </c>
      <c r="G47" s="45">
        <v>7197300</v>
      </c>
      <c r="H47" s="45"/>
      <c r="I47" s="45">
        <f t="shared" ref="I47" si="40">J47+K47</f>
        <v>7197300</v>
      </c>
      <c r="J47" s="45"/>
      <c r="K47" s="45">
        <f t="shared" si="39"/>
        <v>7197300</v>
      </c>
      <c r="L47" s="54" t="s">
        <v>29</v>
      </c>
    </row>
    <row r="48" spans="1:12" ht="21" customHeight="1" x14ac:dyDescent="0.2">
      <c r="A48" s="56" t="s">
        <v>210</v>
      </c>
      <c r="B48" s="57"/>
      <c r="C48" s="57"/>
      <c r="D48" s="58">
        <f t="shared" ref="D48:K48" si="41">SUM(D14:D47)</f>
        <v>498381720.16000009</v>
      </c>
      <c r="E48" s="58">
        <f t="shared" si="41"/>
        <v>44606708.359999999</v>
      </c>
      <c r="F48" s="58">
        <f t="shared" si="41"/>
        <v>453775011.80000007</v>
      </c>
      <c r="G48" s="58">
        <f t="shared" si="41"/>
        <v>492010324.53000003</v>
      </c>
      <c r="H48" s="58">
        <f t="shared" si="41"/>
        <v>24650.62</v>
      </c>
      <c r="I48" s="58">
        <f t="shared" si="41"/>
        <v>491985673.91000003</v>
      </c>
      <c r="J48" s="58">
        <f t="shared" si="41"/>
        <v>39602633.340000004</v>
      </c>
      <c r="K48" s="58">
        <f t="shared" si="41"/>
        <v>452383040.57000005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2" tint="-0.249977111117893"/>
  </sheetPr>
  <dimension ref="A1:M51"/>
  <sheetViews>
    <sheetView showGridLines="0" zoomScale="90" zoomScaleNormal="90" workbookViewId="0">
      <pane ySplit="13" topLeftCell="A14" activePane="bottomLeft" state="frozen"/>
      <selection pane="bottomLeft" activeCell="K28" sqref="K28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20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5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6"/>
      <c r="I7" s="66"/>
      <c r="J7" s="66"/>
      <c r="K7" s="66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6"/>
      <c r="I8" s="66"/>
      <c r="J8" s="66"/>
      <c r="K8" s="66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6"/>
      <c r="I9" s="66"/>
      <c r="J9" s="66"/>
      <c r="K9" s="66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6"/>
      <c r="I10" s="66"/>
      <c r="J10" s="66"/>
      <c r="K10" s="66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6"/>
      <c r="I11" s="66"/>
      <c r="J11" s="66"/>
      <c r="K11" s="66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/>
      <c r="E14" s="45"/>
      <c r="F14" s="45"/>
      <c r="G14" s="45"/>
      <c r="H14" s="45"/>
      <c r="I14" s="45"/>
      <c r="J14" s="45"/>
      <c r="K14" s="45"/>
      <c r="L14" s="54"/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>
        <v>34642.380000000005</v>
      </c>
      <c r="E16" s="45">
        <v>34642.380000000005</v>
      </c>
      <c r="F16" s="45">
        <v>0</v>
      </c>
      <c r="G16" s="45">
        <v>34642.380000000005</v>
      </c>
      <c r="H16" s="45">
        <v>0</v>
      </c>
      <c r="I16" s="45">
        <v>34642.380000000005</v>
      </c>
      <c r="J16" s="45">
        <v>34642.380000000005</v>
      </c>
      <c r="K16" s="45">
        <v>0</v>
      </c>
      <c r="L16" s="54"/>
      <c r="M16" s="46" t="s">
        <v>219</v>
      </c>
    </row>
    <row r="17" spans="1:13" ht="22.5" x14ac:dyDescent="0.2">
      <c r="A17" s="53" t="s">
        <v>52</v>
      </c>
      <c r="B17" s="53" t="s">
        <v>64</v>
      </c>
      <c r="C17" s="54" t="s">
        <v>65</v>
      </c>
      <c r="D17" s="45"/>
      <c r="E17" s="45"/>
      <c r="F17" s="45"/>
      <c r="G17" s="45"/>
      <c r="H17" s="45"/>
      <c r="I17" s="45"/>
      <c r="J17" s="45"/>
      <c r="K17" s="45"/>
      <c r="L17" s="54"/>
    </row>
    <row r="18" spans="1:13" ht="33.75" x14ac:dyDescent="0.2">
      <c r="A18" s="53" t="s">
        <v>52</v>
      </c>
      <c r="B18" s="53" t="s">
        <v>67</v>
      </c>
      <c r="C18" s="54" t="s">
        <v>68</v>
      </c>
      <c r="D18" s="45"/>
      <c r="E18" s="45"/>
      <c r="F18" s="45"/>
      <c r="G18" s="45"/>
      <c r="H18" s="45"/>
      <c r="I18" s="45"/>
      <c r="J18" s="45"/>
      <c r="K18" s="45"/>
      <c r="L18" s="54"/>
    </row>
    <row r="19" spans="1:13" ht="22.5" x14ac:dyDescent="0.2">
      <c r="A19" s="53" t="s">
        <v>69</v>
      </c>
      <c r="B19" s="53" t="s">
        <v>70</v>
      </c>
      <c r="C19" s="54" t="s">
        <v>71</v>
      </c>
      <c r="D19" s="45">
        <v>824600</v>
      </c>
      <c r="E19" s="45">
        <v>824600</v>
      </c>
      <c r="F19" s="45">
        <v>0</v>
      </c>
      <c r="G19" s="45">
        <v>700000</v>
      </c>
      <c r="H19" s="45">
        <v>0</v>
      </c>
      <c r="I19" s="45">
        <v>700000</v>
      </c>
      <c r="J19" s="45">
        <v>700000</v>
      </c>
      <c r="K19" s="45">
        <v>0</v>
      </c>
      <c r="L19" s="54"/>
      <c r="M19" s="46" t="s">
        <v>219</v>
      </c>
    </row>
    <row r="20" spans="1:13" ht="33.75" x14ac:dyDescent="0.2">
      <c r="A20" s="53" t="s">
        <v>143</v>
      </c>
      <c r="B20" s="53" t="s">
        <v>144</v>
      </c>
      <c r="C20" s="54" t="s">
        <v>145</v>
      </c>
      <c r="D20" s="45"/>
      <c r="E20" s="45"/>
      <c r="F20" s="45"/>
      <c r="G20" s="45"/>
      <c r="H20" s="45"/>
      <c r="I20" s="45"/>
      <c r="J20" s="45"/>
      <c r="K20" s="45"/>
      <c r="L20" s="54"/>
    </row>
    <row r="21" spans="1:13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3" ht="22.5" x14ac:dyDescent="0.2">
      <c r="A22" s="53" t="s">
        <v>149</v>
      </c>
      <c r="B22" s="53" t="s">
        <v>150</v>
      </c>
      <c r="C22" s="54" t="s">
        <v>151</v>
      </c>
      <c r="D22" s="45"/>
      <c r="E22" s="45"/>
      <c r="F22" s="45"/>
      <c r="G22" s="45"/>
      <c r="H22" s="45"/>
      <c r="I22" s="45"/>
      <c r="J22" s="45"/>
      <c r="K22" s="45"/>
      <c r="L22" s="54"/>
    </row>
    <row r="23" spans="1:13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3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3" ht="67.5" x14ac:dyDescent="0.2">
      <c r="A25" s="53" t="s">
        <v>157</v>
      </c>
      <c r="B25" s="53" t="s">
        <v>158</v>
      </c>
      <c r="C25" s="55" t="s">
        <v>159</v>
      </c>
      <c r="D25" s="45"/>
      <c r="E25" s="45"/>
      <c r="F25" s="45"/>
      <c r="G25" s="45"/>
      <c r="H25" s="45"/>
      <c r="I25" s="45"/>
      <c r="J25" s="45"/>
      <c r="K25" s="45"/>
      <c r="L25" s="54"/>
    </row>
    <row r="26" spans="1:13" ht="56.25" x14ac:dyDescent="0.2">
      <c r="A26" s="53" t="s">
        <v>157</v>
      </c>
      <c r="B26" s="53" t="s">
        <v>160</v>
      </c>
      <c r="C26" s="55" t="s">
        <v>161</v>
      </c>
      <c r="D26" s="45"/>
      <c r="E26" s="45"/>
      <c r="F26" s="45"/>
      <c r="G26" s="45"/>
      <c r="H26" s="45"/>
      <c r="I26" s="45"/>
      <c r="J26" s="45"/>
      <c r="K26" s="45"/>
      <c r="L26" s="54"/>
    </row>
    <row r="27" spans="1:13" ht="56.25" x14ac:dyDescent="0.2">
      <c r="A27" s="53" t="s">
        <v>157</v>
      </c>
      <c r="B27" s="53" t="s">
        <v>162</v>
      </c>
      <c r="C27" s="55" t="s">
        <v>163</v>
      </c>
      <c r="D27" s="45"/>
      <c r="E27" s="45"/>
      <c r="F27" s="45"/>
      <c r="G27" s="45"/>
      <c r="H27" s="45"/>
      <c r="I27" s="45"/>
      <c r="J27" s="45"/>
      <c r="K27" s="45"/>
      <c r="L27" s="54"/>
    </row>
    <row r="28" spans="1:13" ht="67.5" x14ac:dyDescent="0.2">
      <c r="A28" s="53" t="s">
        <v>157</v>
      </c>
      <c r="B28" s="53" t="s">
        <v>164</v>
      </c>
      <c r="C28" s="55" t="s">
        <v>165</v>
      </c>
      <c r="D28" s="45"/>
      <c r="E28" s="45"/>
      <c r="F28" s="45"/>
      <c r="G28" s="45"/>
      <c r="H28" s="45"/>
      <c r="I28" s="45"/>
      <c r="J28" s="45"/>
      <c r="K28" s="45"/>
      <c r="L28" s="54"/>
    </row>
    <row r="29" spans="1:13" ht="78.75" x14ac:dyDescent="0.2">
      <c r="A29" s="53" t="s">
        <v>157</v>
      </c>
      <c r="B29" s="53" t="s">
        <v>166</v>
      </c>
      <c r="C29" s="55" t="s">
        <v>167</v>
      </c>
      <c r="D29" s="45"/>
      <c r="E29" s="45"/>
      <c r="F29" s="45"/>
      <c r="G29" s="45"/>
      <c r="H29" s="45"/>
      <c r="I29" s="45"/>
      <c r="J29" s="45"/>
      <c r="K29" s="45"/>
      <c r="L29" s="54"/>
    </row>
    <row r="30" spans="1:13" ht="67.5" x14ac:dyDescent="0.2">
      <c r="A30" s="53" t="s">
        <v>157</v>
      </c>
      <c r="B30" s="53" t="s">
        <v>168</v>
      </c>
      <c r="C30" s="55" t="s">
        <v>169</v>
      </c>
      <c r="D30" s="45"/>
      <c r="E30" s="45"/>
      <c r="F30" s="45"/>
      <c r="G30" s="45"/>
      <c r="H30" s="45"/>
      <c r="I30" s="45"/>
      <c r="J30" s="45"/>
      <c r="K30" s="45"/>
      <c r="L30" s="54"/>
    </row>
    <row r="31" spans="1:13" ht="45" x14ac:dyDescent="0.2">
      <c r="A31" s="53" t="s">
        <v>157</v>
      </c>
      <c r="B31" s="53" t="s">
        <v>170</v>
      </c>
      <c r="C31" s="55" t="s">
        <v>171</v>
      </c>
      <c r="D31" s="45"/>
      <c r="E31" s="45"/>
      <c r="F31" s="45"/>
      <c r="G31" s="45"/>
      <c r="H31" s="45"/>
      <c r="I31" s="45"/>
      <c r="J31" s="45"/>
      <c r="K31" s="45"/>
      <c r="L31" s="54"/>
    </row>
    <row r="32" spans="1:13" ht="67.5" x14ac:dyDescent="0.2">
      <c r="A32" s="53" t="s">
        <v>157</v>
      </c>
      <c r="B32" s="53" t="s">
        <v>172</v>
      </c>
      <c r="C32" s="55" t="s">
        <v>173</v>
      </c>
      <c r="D32" s="45"/>
      <c r="E32" s="45"/>
      <c r="F32" s="45"/>
      <c r="G32" s="45"/>
      <c r="H32" s="45"/>
      <c r="I32" s="45"/>
      <c r="J32" s="45"/>
      <c r="K32" s="45"/>
      <c r="L32" s="54"/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/>
      <c r="E33" s="45"/>
      <c r="F33" s="45"/>
      <c r="G33" s="45"/>
      <c r="H33" s="45"/>
      <c r="I33" s="45"/>
      <c r="J33" s="45"/>
      <c r="K33" s="45"/>
      <c r="L33" s="54"/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/>
      <c r="E35" s="45"/>
      <c r="F35" s="45"/>
      <c r="G35" s="45"/>
      <c r="H35" s="45"/>
      <c r="I35" s="45"/>
      <c r="J35" s="45"/>
      <c r="K35" s="45"/>
      <c r="L35" s="54"/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/>
      <c r="E36" s="45"/>
      <c r="F36" s="45"/>
      <c r="G36" s="45"/>
      <c r="H36" s="45"/>
      <c r="I36" s="45"/>
      <c r="J36" s="45"/>
      <c r="K36" s="45"/>
      <c r="L36" s="54"/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/>
      <c r="E38" s="45"/>
      <c r="F38" s="45"/>
      <c r="G38" s="45"/>
      <c r="H38" s="45"/>
      <c r="I38" s="45"/>
      <c r="J38" s="45"/>
      <c r="K38" s="45"/>
      <c r="L38" s="54"/>
    </row>
    <row r="39" spans="1:12" ht="45" x14ac:dyDescent="0.2">
      <c r="A39" s="53" t="s">
        <v>187</v>
      </c>
      <c r="B39" s="53" t="s">
        <v>190</v>
      </c>
      <c r="C39" s="54" t="s">
        <v>191</v>
      </c>
      <c r="D39" s="45"/>
      <c r="E39" s="45"/>
      <c r="F39" s="45"/>
      <c r="G39" s="45"/>
      <c r="H39" s="45"/>
      <c r="I39" s="45"/>
      <c r="J39" s="45"/>
      <c r="K39" s="45"/>
      <c r="L39" s="54"/>
    </row>
    <row r="40" spans="1:12" ht="45" x14ac:dyDescent="0.2">
      <c r="A40" s="53" t="s">
        <v>187</v>
      </c>
      <c r="B40" s="53" t="s">
        <v>192</v>
      </c>
      <c r="C40" s="54" t="s">
        <v>193</v>
      </c>
      <c r="D40" s="45"/>
      <c r="E40" s="45"/>
      <c r="F40" s="45"/>
      <c r="G40" s="45"/>
      <c r="H40" s="45"/>
      <c r="I40" s="45"/>
      <c r="J40" s="45"/>
      <c r="K40" s="45"/>
      <c r="L40" s="54"/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/>
      <c r="E41" s="45"/>
      <c r="F41" s="45"/>
      <c r="G41" s="45"/>
      <c r="H41" s="45"/>
      <c r="I41" s="45"/>
      <c r="J41" s="45"/>
      <c r="K41" s="45"/>
      <c r="L41" s="54"/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/>
      <c r="E43" s="45"/>
      <c r="F43" s="45"/>
      <c r="G43" s="45"/>
      <c r="H43" s="45"/>
      <c r="I43" s="45"/>
      <c r="J43" s="45"/>
      <c r="K43" s="45"/>
      <c r="L43" s="54"/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/>
      <c r="E45" s="45"/>
      <c r="F45" s="45"/>
      <c r="G45" s="45"/>
      <c r="H45" s="45"/>
      <c r="I45" s="45"/>
      <c r="J45" s="45"/>
      <c r="K45" s="45"/>
      <c r="L45" s="54"/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/>
      <c r="E46" s="45"/>
      <c r="F46" s="45"/>
      <c r="G46" s="45"/>
      <c r="H46" s="45"/>
      <c r="I46" s="45"/>
      <c r="J46" s="45"/>
      <c r="K46" s="45"/>
      <c r="L46" s="54"/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0">SUM(D14:D47)</f>
        <v>859242.38</v>
      </c>
      <c r="E48" s="58">
        <f t="shared" si="0"/>
        <v>859242.38</v>
      </c>
      <c r="F48" s="58">
        <f t="shared" si="0"/>
        <v>0</v>
      </c>
      <c r="G48" s="58">
        <f t="shared" si="0"/>
        <v>734642.38</v>
      </c>
      <c r="H48" s="58">
        <f t="shared" si="0"/>
        <v>0</v>
      </c>
      <c r="I48" s="58">
        <f t="shared" si="0"/>
        <v>734642.38</v>
      </c>
      <c r="J48" s="58">
        <f t="shared" si="0"/>
        <v>734642.38</v>
      </c>
      <c r="K48" s="58">
        <f t="shared" si="0"/>
        <v>0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2" tint="-0.249977111117893"/>
  </sheetPr>
  <dimension ref="A1:M51"/>
  <sheetViews>
    <sheetView showGridLines="0" zoomScale="80" zoomScaleNormal="80" workbookViewId="0">
      <pane ySplit="13" topLeftCell="A14" activePane="bottomLeft" state="frozen"/>
      <selection pane="bottomLeft" activeCell="K30" sqref="K30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20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5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6"/>
      <c r="I7" s="66"/>
      <c r="J7" s="66"/>
      <c r="K7" s="66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6"/>
      <c r="I8" s="66"/>
      <c r="J8" s="66"/>
      <c r="K8" s="66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6"/>
      <c r="I9" s="66"/>
      <c r="J9" s="66"/>
      <c r="K9" s="66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6"/>
      <c r="I10" s="66"/>
      <c r="J10" s="66"/>
      <c r="K10" s="66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6"/>
      <c r="I11" s="66"/>
      <c r="J11" s="66"/>
      <c r="K11" s="66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/>
      <c r="E14" s="45"/>
      <c r="F14" s="45"/>
      <c r="G14" s="45"/>
      <c r="H14" s="45"/>
      <c r="I14" s="45"/>
      <c r="J14" s="45"/>
      <c r="K14" s="45"/>
      <c r="L14" s="54"/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>
        <v>46452.28</v>
      </c>
      <c r="E16" s="45">
        <v>46452.28</v>
      </c>
      <c r="F16" s="45">
        <v>0</v>
      </c>
      <c r="G16" s="45">
        <v>46452.28</v>
      </c>
      <c r="H16" s="45"/>
      <c r="I16" s="45">
        <f t="shared" ref="I16" si="0">J16+K16</f>
        <v>46452.28</v>
      </c>
      <c r="J16" s="45">
        <f t="shared" ref="J16" si="1">G16</f>
        <v>46452.28</v>
      </c>
      <c r="K16" s="45">
        <v>0</v>
      </c>
      <c r="L16" s="54"/>
      <c r="M16" s="46" t="s">
        <v>219</v>
      </c>
    </row>
    <row r="17" spans="1:13" ht="22.5" x14ac:dyDescent="0.2">
      <c r="A17" s="53" t="s">
        <v>52</v>
      </c>
      <c r="B17" s="53" t="s">
        <v>64</v>
      </c>
      <c r="C17" s="54" t="s">
        <v>65</v>
      </c>
      <c r="D17" s="45"/>
      <c r="E17" s="45"/>
      <c r="F17" s="45"/>
      <c r="G17" s="45"/>
      <c r="H17" s="45"/>
      <c r="I17" s="45"/>
      <c r="J17" s="45"/>
      <c r="K17" s="45"/>
      <c r="L17" s="54"/>
    </row>
    <row r="18" spans="1:13" ht="33.75" x14ac:dyDescent="0.2">
      <c r="A18" s="53" t="s">
        <v>52</v>
      </c>
      <c r="B18" s="53" t="s">
        <v>67</v>
      </c>
      <c r="C18" s="54" t="s">
        <v>68</v>
      </c>
      <c r="D18" s="45"/>
      <c r="E18" s="45"/>
      <c r="F18" s="45"/>
      <c r="G18" s="45"/>
      <c r="H18" s="45"/>
      <c r="I18" s="45"/>
      <c r="J18" s="45"/>
      <c r="K18" s="45"/>
      <c r="L18" s="54"/>
    </row>
    <row r="19" spans="1:13" ht="22.5" x14ac:dyDescent="0.2">
      <c r="A19" s="53" t="s">
        <v>69</v>
      </c>
      <c r="B19" s="53" t="s">
        <v>70</v>
      </c>
      <c r="C19" s="54" t="s">
        <v>71</v>
      </c>
      <c r="D19" s="45">
        <v>1841300</v>
      </c>
      <c r="E19" s="45">
        <v>1841300</v>
      </c>
      <c r="F19" s="45">
        <v>0</v>
      </c>
      <c r="G19" s="45">
        <v>1738762.95</v>
      </c>
      <c r="H19" s="45">
        <v>0</v>
      </c>
      <c r="I19" s="45">
        <v>1738762.95</v>
      </c>
      <c r="J19" s="45">
        <v>1738762.95</v>
      </c>
      <c r="K19" s="45">
        <v>0</v>
      </c>
      <c r="L19" s="54"/>
      <c r="M19" s="46" t="s">
        <v>219</v>
      </c>
    </row>
    <row r="20" spans="1:13" ht="33.75" x14ac:dyDescent="0.2">
      <c r="A20" s="53" t="s">
        <v>143</v>
      </c>
      <c r="B20" s="53" t="s">
        <v>144</v>
      </c>
      <c r="C20" s="54" t="s">
        <v>145</v>
      </c>
      <c r="D20" s="45"/>
      <c r="E20" s="45"/>
      <c r="F20" s="45"/>
      <c r="G20" s="45"/>
      <c r="H20" s="45"/>
      <c r="I20" s="45"/>
      <c r="J20" s="45"/>
      <c r="K20" s="45"/>
      <c r="L20" s="54"/>
    </row>
    <row r="21" spans="1:13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3" ht="22.5" x14ac:dyDescent="0.2">
      <c r="A22" s="53" t="s">
        <v>149</v>
      </c>
      <c r="B22" s="53" t="s">
        <v>150</v>
      </c>
      <c r="C22" s="54" t="s">
        <v>151</v>
      </c>
      <c r="D22" s="45"/>
      <c r="E22" s="45"/>
      <c r="F22" s="45"/>
      <c r="G22" s="45"/>
      <c r="H22" s="45"/>
      <c r="I22" s="45"/>
      <c r="J22" s="45"/>
      <c r="K22" s="45"/>
      <c r="L22" s="54"/>
    </row>
    <row r="23" spans="1:13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3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3" ht="67.5" x14ac:dyDescent="0.2">
      <c r="A25" s="53" t="s">
        <v>157</v>
      </c>
      <c r="B25" s="53" t="s">
        <v>158</v>
      </c>
      <c r="C25" s="55" t="s">
        <v>159</v>
      </c>
      <c r="D25" s="45"/>
      <c r="E25" s="45"/>
      <c r="F25" s="45"/>
      <c r="G25" s="45"/>
      <c r="H25" s="45"/>
      <c r="I25" s="45"/>
      <c r="J25" s="45"/>
      <c r="K25" s="45"/>
      <c r="L25" s="54"/>
    </row>
    <row r="26" spans="1:13" ht="56.25" x14ac:dyDescent="0.2">
      <c r="A26" s="53" t="s">
        <v>157</v>
      </c>
      <c r="B26" s="53" t="s">
        <v>160</v>
      </c>
      <c r="C26" s="55" t="s">
        <v>161</v>
      </c>
      <c r="D26" s="45"/>
      <c r="E26" s="45"/>
      <c r="F26" s="45"/>
      <c r="G26" s="45"/>
      <c r="H26" s="45"/>
      <c r="I26" s="45"/>
      <c r="J26" s="45"/>
      <c r="K26" s="45"/>
      <c r="L26" s="54"/>
    </row>
    <row r="27" spans="1:13" ht="56.25" x14ac:dyDescent="0.2">
      <c r="A27" s="53" t="s">
        <v>157</v>
      </c>
      <c r="B27" s="53" t="s">
        <v>162</v>
      </c>
      <c r="C27" s="55" t="s">
        <v>163</v>
      </c>
      <c r="D27" s="45"/>
      <c r="E27" s="45"/>
      <c r="F27" s="45"/>
      <c r="G27" s="45"/>
      <c r="H27" s="45"/>
      <c r="I27" s="45"/>
      <c r="J27" s="45"/>
      <c r="K27" s="45"/>
      <c r="L27" s="54"/>
    </row>
    <row r="28" spans="1:13" ht="67.5" x14ac:dyDescent="0.2">
      <c r="A28" s="53" t="s">
        <v>157</v>
      </c>
      <c r="B28" s="53" t="s">
        <v>164</v>
      </c>
      <c r="C28" s="55" t="s">
        <v>165</v>
      </c>
      <c r="D28" s="45"/>
      <c r="E28" s="45"/>
      <c r="F28" s="45"/>
      <c r="G28" s="45"/>
      <c r="H28" s="45"/>
      <c r="I28" s="45"/>
      <c r="J28" s="45"/>
      <c r="K28" s="45"/>
      <c r="L28" s="54"/>
    </row>
    <row r="29" spans="1:13" ht="78.75" x14ac:dyDescent="0.2">
      <c r="A29" s="53" t="s">
        <v>157</v>
      </c>
      <c r="B29" s="53" t="s">
        <v>166</v>
      </c>
      <c r="C29" s="55" t="s">
        <v>167</v>
      </c>
      <c r="D29" s="45"/>
      <c r="E29" s="45"/>
      <c r="F29" s="45"/>
      <c r="G29" s="45"/>
      <c r="H29" s="45"/>
      <c r="I29" s="45"/>
      <c r="J29" s="45"/>
      <c r="K29" s="45"/>
      <c r="L29" s="54"/>
    </row>
    <row r="30" spans="1:13" ht="67.5" x14ac:dyDescent="0.2">
      <c r="A30" s="53" t="s">
        <v>157</v>
      </c>
      <c r="B30" s="53" t="s">
        <v>168</v>
      </c>
      <c r="C30" s="55" t="s">
        <v>169</v>
      </c>
      <c r="D30" s="45"/>
      <c r="E30" s="45"/>
      <c r="F30" s="45"/>
      <c r="G30" s="45"/>
      <c r="H30" s="45"/>
      <c r="I30" s="45"/>
      <c r="J30" s="45"/>
      <c r="K30" s="45"/>
      <c r="L30" s="54"/>
    </row>
    <row r="31" spans="1:13" ht="45" x14ac:dyDescent="0.2">
      <c r="A31" s="53" t="s">
        <v>157</v>
      </c>
      <c r="B31" s="53" t="s">
        <v>170</v>
      </c>
      <c r="C31" s="55" t="s">
        <v>171</v>
      </c>
      <c r="D31" s="45"/>
      <c r="E31" s="45"/>
      <c r="F31" s="45"/>
      <c r="G31" s="45"/>
      <c r="H31" s="45"/>
      <c r="I31" s="45"/>
      <c r="J31" s="45"/>
      <c r="K31" s="45"/>
      <c r="L31" s="54"/>
    </row>
    <row r="32" spans="1:13" ht="67.5" x14ac:dyDescent="0.2">
      <c r="A32" s="53" t="s">
        <v>157</v>
      </c>
      <c r="B32" s="53" t="s">
        <v>172</v>
      </c>
      <c r="C32" s="55" t="s">
        <v>173</v>
      </c>
      <c r="D32" s="45"/>
      <c r="E32" s="45"/>
      <c r="F32" s="45"/>
      <c r="G32" s="45"/>
      <c r="H32" s="45"/>
      <c r="I32" s="45"/>
      <c r="J32" s="45"/>
      <c r="K32" s="45"/>
      <c r="L32" s="54"/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/>
      <c r="E33" s="45"/>
      <c r="F33" s="45"/>
      <c r="G33" s="45"/>
      <c r="H33" s="45"/>
      <c r="I33" s="45"/>
      <c r="J33" s="45"/>
      <c r="K33" s="45"/>
      <c r="L33" s="54"/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/>
      <c r="E35" s="45"/>
      <c r="F35" s="45"/>
      <c r="G35" s="45"/>
      <c r="H35" s="45"/>
      <c r="I35" s="45"/>
      <c r="J35" s="45"/>
      <c r="K35" s="45"/>
      <c r="L35" s="54"/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/>
      <c r="E36" s="45"/>
      <c r="F36" s="45"/>
      <c r="G36" s="45"/>
      <c r="H36" s="45"/>
      <c r="I36" s="45"/>
      <c r="J36" s="45"/>
      <c r="K36" s="45"/>
      <c r="L36" s="54"/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/>
      <c r="E38" s="45"/>
      <c r="F38" s="45"/>
      <c r="G38" s="45"/>
      <c r="H38" s="45"/>
      <c r="I38" s="45"/>
      <c r="J38" s="45"/>
      <c r="K38" s="45"/>
      <c r="L38" s="54"/>
    </row>
    <row r="39" spans="1:12" ht="45" x14ac:dyDescent="0.2">
      <c r="A39" s="53" t="s">
        <v>187</v>
      </c>
      <c r="B39" s="53" t="s">
        <v>190</v>
      </c>
      <c r="C39" s="54" t="s">
        <v>191</v>
      </c>
      <c r="D39" s="45"/>
      <c r="E39" s="45"/>
      <c r="F39" s="45"/>
      <c r="G39" s="45"/>
      <c r="H39" s="45"/>
      <c r="I39" s="45"/>
      <c r="J39" s="45"/>
      <c r="K39" s="45"/>
      <c r="L39" s="54"/>
    </row>
    <row r="40" spans="1:12" ht="45" x14ac:dyDescent="0.2">
      <c r="A40" s="53" t="s">
        <v>187</v>
      </c>
      <c r="B40" s="53" t="s">
        <v>192</v>
      </c>
      <c r="C40" s="54" t="s">
        <v>193</v>
      </c>
      <c r="D40" s="45"/>
      <c r="E40" s="45"/>
      <c r="F40" s="45"/>
      <c r="G40" s="45"/>
      <c r="H40" s="45"/>
      <c r="I40" s="45"/>
      <c r="J40" s="45"/>
      <c r="K40" s="45"/>
      <c r="L40" s="54"/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/>
      <c r="E41" s="45"/>
      <c r="F41" s="45"/>
      <c r="G41" s="45"/>
      <c r="H41" s="45"/>
      <c r="I41" s="45"/>
      <c r="J41" s="45"/>
      <c r="K41" s="45"/>
      <c r="L41" s="54"/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/>
      <c r="E43" s="45"/>
      <c r="F43" s="45"/>
      <c r="G43" s="45"/>
      <c r="H43" s="45"/>
      <c r="I43" s="45"/>
      <c r="J43" s="45"/>
      <c r="K43" s="45"/>
      <c r="L43" s="54"/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/>
      <c r="E45" s="45"/>
      <c r="F45" s="45"/>
      <c r="G45" s="45"/>
      <c r="H45" s="45"/>
      <c r="I45" s="45"/>
      <c r="J45" s="45"/>
      <c r="K45" s="45"/>
      <c r="L45" s="54"/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/>
      <c r="E46" s="45"/>
      <c r="F46" s="45"/>
      <c r="G46" s="45"/>
      <c r="H46" s="45"/>
      <c r="I46" s="45"/>
      <c r="J46" s="45"/>
      <c r="K46" s="45"/>
      <c r="L46" s="54"/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2">SUM(D14:D47)</f>
        <v>1887752.28</v>
      </c>
      <c r="E48" s="58">
        <f t="shared" si="2"/>
        <v>1887752.28</v>
      </c>
      <c r="F48" s="58">
        <f t="shared" si="2"/>
        <v>0</v>
      </c>
      <c r="G48" s="58">
        <f t="shared" si="2"/>
        <v>1785215.23</v>
      </c>
      <c r="H48" s="58">
        <f t="shared" si="2"/>
        <v>0</v>
      </c>
      <c r="I48" s="58">
        <f t="shared" si="2"/>
        <v>1785215.23</v>
      </c>
      <c r="J48" s="58">
        <f t="shared" si="2"/>
        <v>1785215.23</v>
      </c>
      <c r="K48" s="58">
        <f t="shared" si="2"/>
        <v>0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-0.249977111117893"/>
  </sheetPr>
  <dimension ref="A1:M51"/>
  <sheetViews>
    <sheetView showGridLines="0" zoomScale="90" zoomScaleNormal="90" workbookViewId="0">
      <pane ySplit="13" topLeftCell="A14" activePane="bottomLeft" state="frozen"/>
      <selection pane="bottomLeft" activeCell="F23" sqref="F23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7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8"/>
      <c r="I7" s="68"/>
      <c r="J7" s="68"/>
      <c r="K7" s="68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8"/>
      <c r="I8" s="68"/>
      <c r="J8" s="68"/>
      <c r="K8" s="68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8"/>
      <c r="I9" s="68"/>
      <c r="J9" s="68"/>
      <c r="K9" s="68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8"/>
      <c r="I10" s="68"/>
      <c r="J10" s="68"/>
      <c r="K10" s="68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8"/>
      <c r="I11" s="68"/>
      <c r="J11" s="68"/>
      <c r="K11" s="68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11188</v>
      </c>
      <c r="E14" s="45">
        <v>11188</v>
      </c>
      <c r="F14" s="45">
        <v>0</v>
      </c>
      <c r="G14" s="45">
        <v>11188</v>
      </c>
      <c r="H14" s="45"/>
      <c r="I14" s="45">
        <f t="shared" ref="I14:I17" si="0">J14+K14</f>
        <v>11188</v>
      </c>
      <c r="J14" s="45">
        <f t="shared" ref="J14" si="1">G14</f>
        <v>11188</v>
      </c>
      <c r="K14" s="45">
        <v>0</v>
      </c>
      <c r="L14" s="54" t="s">
        <v>30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>
        <v>2270819.4</v>
      </c>
      <c r="E15" s="45">
        <v>0</v>
      </c>
      <c r="F15" s="45">
        <f>D15</f>
        <v>2270819.4</v>
      </c>
      <c r="G15" s="45">
        <v>2270819.4</v>
      </c>
      <c r="H15" s="45">
        <v>372.4</v>
      </c>
      <c r="I15" s="45">
        <f t="shared" si="0"/>
        <v>2270447</v>
      </c>
      <c r="J15" s="45"/>
      <c r="K15" s="45">
        <f>G15-H15</f>
        <v>2270447</v>
      </c>
      <c r="L15" s="54" t="s">
        <v>30</v>
      </c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767298.94</v>
      </c>
      <c r="E17" s="45">
        <v>0</v>
      </c>
      <c r="F17" s="45">
        <f t="shared" ref="F17" si="2">D17</f>
        <v>767298.94</v>
      </c>
      <c r="G17" s="45">
        <v>767298.94</v>
      </c>
      <c r="H17" s="45"/>
      <c r="I17" s="45">
        <f t="shared" si="0"/>
        <v>767298.94</v>
      </c>
      <c r="J17" s="45"/>
      <c r="K17" s="45">
        <f t="shared" ref="K17" si="3">G17</f>
        <v>767298.94</v>
      </c>
      <c r="L17" s="54" t="s">
        <v>30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1074214.08</v>
      </c>
      <c r="E18" s="45">
        <v>0</v>
      </c>
      <c r="F18" s="45">
        <f t="shared" ref="F18" si="4">D18</f>
        <v>1074214.08</v>
      </c>
      <c r="G18" s="45">
        <v>1074214.08</v>
      </c>
      <c r="H18" s="45"/>
      <c r="I18" s="45">
        <f t="shared" ref="I18" si="5">J18+K18</f>
        <v>1074214.08</v>
      </c>
      <c r="J18" s="45"/>
      <c r="K18" s="45">
        <f t="shared" ref="K18" si="6">G18</f>
        <v>1074214.08</v>
      </c>
      <c r="L18" s="54" t="s">
        <v>30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/>
      <c r="E19" s="45"/>
      <c r="F19" s="45"/>
      <c r="G19" s="45"/>
      <c r="H19" s="45"/>
      <c r="I19" s="45"/>
      <c r="J19" s="45"/>
      <c r="K19" s="45"/>
      <c r="L19" s="54"/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825947.87</v>
      </c>
      <c r="E20" s="45">
        <v>0</v>
      </c>
      <c r="F20" s="45">
        <v>825947.87</v>
      </c>
      <c r="G20" s="45">
        <v>825947.87</v>
      </c>
      <c r="H20" s="45"/>
      <c r="I20" s="45">
        <f t="shared" ref="I20:I22" si="7">J20+K20</f>
        <v>825947.87</v>
      </c>
      <c r="J20" s="45"/>
      <c r="K20" s="45">
        <f t="shared" ref="K20" si="8">G20</f>
        <v>825947.87</v>
      </c>
      <c r="L20" s="54" t="s">
        <v>30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12078397.789999999</v>
      </c>
      <c r="E22" s="45">
        <v>0</v>
      </c>
      <c r="F22" s="45">
        <v>12078397.789999999</v>
      </c>
      <c r="G22" s="45">
        <v>12078397.789999999</v>
      </c>
      <c r="H22" s="45"/>
      <c r="I22" s="45">
        <f t="shared" si="7"/>
        <v>12078397.789999999</v>
      </c>
      <c r="J22" s="45"/>
      <c r="K22" s="45">
        <f t="shared" ref="K22:K24" si="9">G22</f>
        <v>12078397.789999999</v>
      </c>
      <c r="L22" s="54" t="s">
        <v>30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127.39</v>
      </c>
      <c r="E24" s="45">
        <v>0</v>
      </c>
      <c r="F24" s="45">
        <v>127.39</v>
      </c>
      <c r="G24" s="45">
        <v>127.39</v>
      </c>
      <c r="H24" s="45"/>
      <c r="I24" s="45">
        <f t="shared" ref="I24:I25" si="10">J24+K24</f>
        <v>127.39</v>
      </c>
      <c r="J24" s="45"/>
      <c r="K24" s="45">
        <f t="shared" si="9"/>
        <v>127.39</v>
      </c>
      <c r="L24" s="54" t="s">
        <v>30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390600</v>
      </c>
      <c r="E25" s="45">
        <f t="shared" ref="E25" si="11">D25</f>
        <v>390600</v>
      </c>
      <c r="F25" s="45">
        <v>0</v>
      </c>
      <c r="G25" s="45">
        <v>390600</v>
      </c>
      <c r="H25" s="45"/>
      <c r="I25" s="45">
        <f t="shared" si="10"/>
        <v>390600</v>
      </c>
      <c r="J25" s="45">
        <f t="shared" ref="J25" si="12">G25</f>
        <v>390600</v>
      </c>
      <c r="K25" s="45">
        <v>0</v>
      </c>
      <c r="L25" s="54" t="s">
        <v>30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24041430</v>
      </c>
      <c r="E26" s="45">
        <v>24041430</v>
      </c>
      <c r="F26" s="45">
        <v>0</v>
      </c>
      <c r="G26" s="45">
        <v>22459500</v>
      </c>
      <c r="H26" s="45"/>
      <c r="I26" s="45">
        <f t="shared" ref="I26:I27" si="13">J26+K26</f>
        <v>22459500</v>
      </c>
      <c r="J26" s="45">
        <f t="shared" ref="J26" si="14">G26</f>
        <v>22459500</v>
      </c>
      <c r="K26" s="45">
        <v>0</v>
      </c>
      <c r="L26" s="54" t="s">
        <v>30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30206.400000000001</v>
      </c>
      <c r="E27" s="45">
        <v>0</v>
      </c>
      <c r="F27" s="45">
        <v>30206.400000000001</v>
      </c>
      <c r="G27" s="45">
        <v>23252.22</v>
      </c>
      <c r="H27" s="45">
        <v>301.33</v>
      </c>
      <c r="I27" s="45">
        <f t="shared" si="13"/>
        <v>22950.89</v>
      </c>
      <c r="J27" s="45"/>
      <c r="K27" s="45">
        <f>G27-H27</f>
        <v>22950.89</v>
      </c>
      <c r="L27" s="54" t="s">
        <v>30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1859203.92</v>
      </c>
      <c r="E28" s="45">
        <v>0</v>
      </c>
      <c r="F28" s="45">
        <v>1859203.92</v>
      </c>
      <c r="G28" s="45">
        <v>1594101.81</v>
      </c>
      <c r="H28" s="45"/>
      <c r="I28" s="45">
        <f t="shared" ref="I28:I30" si="15">J28+K28</f>
        <v>1594101.81</v>
      </c>
      <c r="J28" s="45"/>
      <c r="K28" s="45">
        <f t="shared" ref="K28:K29" si="16">G28</f>
        <v>1594101.81</v>
      </c>
      <c r="L28" s="54" t="s">
        <v>30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231777959.52000001</v>
      </c>
      <c r="E29" s="45">
        <v>0</v>
      </c>
      <c r="F29" s="45">
        <f t="shared" ref="F29" si="17">D29</f>
        <v>231777959.52000001</v>
      </c>
      <c r="G29" s="45">
        <v>231777959.52000001</v>
      </c>
      <c r="H29" s="45"/>
      <c r="I29" s="45">
        <f t="shared" si="15"/>
        <v>231777959.52000001</v>
      </c>
      <c r="J29" s="45"/>
      <c r="K29" s="45">
        <f t="shared" si="16"/>
        <v>231777959.52000001</v>
      </c>
      <c r="L29" s="54" t="s">
        <v>30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1985060</v>
      </c>
      <c r="E30" s="45">
        <v>0</v>
      </c>
      <c r="F30" s="45">
        <v>1985060</v>
      </c>
      <c r="G30" s="45">
        <v>1763251</v>
      </c>
      <c r="H30" s="45"/>
      <c r="I30" s="45">
        <f t="shared" si="15"/>
        <v>1763251</v>
      </c>
      <c r="J30" s="45"/>
      <c r="K30" s="45">
        <f t="shared" ref="K30:K32" si="18">G30</f>
        <v>1763251</v>
      </c>
      <c r="L30" s="54" t="s">
        <v>30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80713.5</v>
      </c>
      <c r="E31" s="45">
        <v>0</v>
      </c>
      <c r="F31" s="45">
        <v>80713.5</v>
      </c>
      <c r="G31" s="45">
        <v>33800</v>
      </c>
      <c r="H31" s="45"/>
      <c r="I31" s="45">
        <f t="shared" ref="I31:I32" si="19">J31+K31</f>
        <v>33800</v>
      </c>
      <c r="J31" s="45"/>
      <c r="K31" s="45">
        <f t="shared" si="18"/>
        <v>33800</v>
      </c>
      <c r="L31" s="54" t="s">
        <v>30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87108</v>
      </c>
      <c r="E32" s="45">
        <v>0</v>
      </c>
      <c r="F32" s="45">
        <v>87108</v>
      </c>
      <c r="G32" s="45">
        <v>87108</v>
      </c>
      <c r="H32" s="45"/>
      <c r="I32" s="45">
        <f t="shared" si="19"/>
        <v>87108</v>
      </c>
      <c r="J32" s="45"/>
      <c r="K32" s="45">
        <f t="shared" si="18"/>
        <v>87108</v>
      </c>
      <c r="L32" s="54" t="s">
        <v>30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5999182</v>
      </c>
      <c r="E33" s="45">
        <v>4919329.24</v>
      </c>
      <c r="F33" s="45">
        <v>1079852.76</v>
      </c>
      <c r="G33" s="45">
        <v>5999182</v>
      </c>
      <c r="H33" s="45"/>
      <c r="I33" s="45">
        <f t="shared" ref="I33:I35" si="20">J33+K33</f>
        <v>5999182</v>
      </c>
      <c r="J33" s="45">
        <f t="shared" ref="J33" si="21">G33*82/100</f>
        <v>4919329.24</v>
      </c>
      <c r="K33" s="45">
        <f t="shared" ref="K33" si="22">G33-J33</f>
        <v>1079852.7599999998</v>
      </c>
      <c r="L33" s="54" t="s">
        <v>30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>
        <v>56560</v>
      </c>
      <c r="E34" s="45">
        <v>0</v>
      </c>
      <c r="F34" s="45">
        <v>56560</v>
      </c>
      <c r="G34" s="45">
        <v>0</v>
      </c>
      <c r="H34" s="45"/>
      <c r="I34" s="45">
        <f t="shared" si="20"/>
        <v>0</v>
      </c>
      <c r="J34" s="45"/>
      <c r="K34" s="45">
        <f t="shared" ref="K34" si="23">G34</f>
        <v>0</v>
      </c>
      <c r="L34" s="54" t="s">
        <v>30</v>
      </c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1310869.8799999999</v>
      </c>
      <c r="E35" s="45">
        <v>0</v>
      </c>
      <c r="F35" s="45">
        <f t="shared" ref="F35" si="24">D35</f>
        <v>1310869.8799999999</v>
      </c>
      <c r="G35" s="45">
        <v>1266354.26</v>
      </c>
      <c r="H35" s="45"/>
      <c r="I35" s="45">
        <f t="shared" si="20"/>
        <v>1266354.26</v>
      </c>
      <c r="J35" s="45"/>
      <c r="K35" s="45">
        <f t="shared" ref="K35:K37" si="25">G35</f>
        <v>1266354.26</v>
      </c>
      <c r="L35" s="54" t="s">
        <v>30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611900</v>
      </c>
      <c r="E36" s="45">
        <v>0</v>
      </c>
      <c r="F36" s="45">
        <f t="shared" ref="F36:F38" si="26">D36</f>
        <v>611900</v>
      </c>
      <c r="G36" s="45">
        <v>611900</v>
      </c>
      <c r="H36" s="45"/>
      <c r="I36" s="45">
        <f t="shared" ref="I36:I38" si="27">J36+K36</f>
        <v>611900</v>
      </c>
      <c r="J36" s="45"/>
      <c r="K36" s="45">
        <f t="shared" si="25"/>
        <v>611900</v>
      </c>
      <c r="L36" s="54" t="s">
        <v>30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>
        <v>10539.05</v>
      </c>
      <c r="E37" s="45">
        <v>0</v>
      </c>
      <c r="F37" s="45">
        <f t="shared" si="26"/>
        <v>10539.05</v>
      </c>
      <c r="G37" s="45">
        <v>0</v>
      </c>
      <c r="H37" s="45"/>
      <c r="I37" s="45">
        <f t="shared" si="27"/>
        <v>0</v>
      </c>
      <c r="J37" s="45"/>
      <c r="K37" s="45">
        <f t="shared" si="25"/>
        <v>0</v>
      </c>
      <c r="L37" s="54" t="s">
        <v>30</v>
      </c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561755.81999999995</v>
      </c>
      <c r="E38" s="45">
        <v>0</v>
      </c>
      <c r="F38" s="45">
        <f t="shared" si="26"/>
        <v>561755.81999999995</v>
      </c>
      <c r="G38" s="45">
        <v>356301.85</v>
      </c>
      <c r="H38" s="45"/>
      <c r="I38" s="45">
        <f t="shared" si="27"/>
        <v>356301.85</v>
      </c>
      <c r="J38" s="45"/>
      <c r="K38" s="45">
        <f t="shared" ref="K38:K39" si="28">G38</f>
        <v>356301.85</v>
      </c>
      <c r="L38" s="54" t="s">
        <v>30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75377.23</v>
      </c>
      <c r="E39" s="45">
        <v>0</v>
      </c>
      <c r="F39" s="45">
        <f t="shared" ref="F39:F40" si="29">D39</f>
        <v>75377.23</v>
      </c>
      <c r="G39" s="45">
        <v>53310.83</v>
      </c>
      <c r="H39" s="45"/>
      <c r="I39" s="45">
        <f t="shared" ref="I39:I40" si="30">J39+K39</f>
        <v>53310.83</v>
      </c>
      <c r="J39" s="45"/>
      <c r="K39" s="45">
        <f t="shared" si="28"/>
        <v>53310.83</v>
      </c>
      <c r="L39" s="54" t="s">
        <v>30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6609301.2999999998</v>
      </c>
      <c r="E40" s="45">
        <v>0</v>
      </c>
      <c r="F40" s="45">
        <f t="shared" si="29"/>
        <v>6609301.2999999998</v>
      </c>
      <c r="G40" s="45">
        <v>6584207.7300000004</v>
      </c>
      <c r="H40" s="45"/>
      <c r="I40" s="45">
        <f t="shared" si="30"/>
        <v>6584207.7300000004</v>
      </c>
      <c r="J40" s="45"/>
      <c r="K40" s="45">
        <f t="shared" ref="K40" si="31">G40</f>
        <v>6584207.7300000004</v>
      </c>
      <c r="L40" s="54" t="s">
        <v>30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/>
      <c r="E41" s="45"/>
      <c r="F41" s="45"/>
      <c r="G41" s="45"/>
      <c r="H41" s="45"/>
      <c r="I41" s="45"/>
      <c r="J41" s="45"/>
      <c r="K41" s="45"/>
      <c r="L41" s="54"/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/>
      <c r="E43" s="45"/>
      <c r="F43" s="45"/>
      <c r="G43" s="45"/>
      <c r="H43" s="45"/>
      <c r="I43" s="45"/>
      <c r="J43" s="45"/>
      <c r="K43" s="45"/>
      <c r="L43" s="54"/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4678744.75</v>
      </c>
      <c r="E45" s="45">
        <v>0</v>
      </c>
      <c r="F45" s="45">
        <v>4678744.75</v>
      </c>
      <c r="G45" s="45">
        <v>4678744.75</v>
      </c>
      <c r="H45" s="45"/>
      <c r="I45" s="45">
        <f t="shared" ref="I45:I46" si="32">J45+K45</f>
        <v>4678744.75</v>
      </c>
      <c r="J45" s="45"/>
      <c r="K45" s="45">
        <f t="shared" ref="K45" si="33">G45</f>
        <v>4678744.75</v>
      </c>
      <c r="L45" s="54" t="s">
        <v>30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2210400</v>
      </c>
      <c r="E46" s="45">
        <v>0</v>
      </c>
      <c r="F46" s="45">
        <f t="shared" ref="F46:F47" si="34">D46</f>
        <v>2210400</v>
      </c>
      <c r="G46" s="45">
        <v>1926287.4</v>
      </c>
      <c r="H46" s="45"/>
      <c r="I46" s="45">
        <f t="shared" si="32"/>
        <v>1926287.4</v>
      </c>
      <c r="J46" s="45"/>
      <c r="K46" s="45">
        <f t="shared" ref="K46:K47" si="35">G46</f>
        <v>1926287.4</v>
      </c>
      <c r="L46" s="54" t="s">
        <v>30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>
        <v>4476700</v>
      </c>
      <c r="E47" s="45">
        <v>0</v>
      </c>
      <c r="F47" s="45">
        <f t="shared" si="34"/>
        <v>4476700</v>
      </c>
      <c r="G47" s="45">
        <v>4476700</v>
      </c>
      <c r="H47" s="45"/>
      <c r="I47" s="45">
        <f t="shared" ref="I47" si="36">J47+K47</f>
        <v>4476700</v>
      </c>
      <c r="J47" s="45"/>
      <c r="K47" s="45">
        <f t="shared" si="35"/>
        <v>4476700</v>
      </c>
      <c r="L47" s="54" t="s">
        <v>30</v>
      </c>
    </row>
    <row r="48" spans="1:12" ht="21" customHeight="1" x14ac:dyDescent="0.2">
      <c r="A48" s="56" t="s">
        <v>210</v>
      </c>
      <c r="B48" s="57"/>
      <c r="C48" s="57"/>
      <c r="D48" s="58">
        <f t="shared" ref="D48:K48" si="37">SUM(D14:D47)</f>
        <v>303881604.84000003</v>
      </c>
      <c r="E48" s="58">
        <f t="shared" si="37"/>
        <v>29362547.240000002</v>
      </c>
      <c r="F48" s="58">
        <f t="shared" si="37"/>
        <v>274519057.60000002</v>
      </c>
      <c r="G48" s="58">
        <f t="shared" si="37"/>
        <v>301110554.83999997</v>
      </c>
      <c r="H48" s="58">
        <f t="shared" si="37"/>
        <v>673.73</v>
      </c>
      <c r="I48" s="58">
        <f t="shared" si="37"/>
        <v>301109881.11000001</v>
      </c>
      <c r="J48" s="58">
        <f t="shared" si="37"/>
        <v>27780617.240000002</v>
      </c>
      <c r="K48" s="58">
        <f t="shared" si="37"/>
        <v>273329263.87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-0.249977111117893"/>
  </sheetPr>
  <dimension ref="A1:M51"/>
  <sheetViews>
    <sheetView showGridLines="0" zoomScale="110" zoomScaleNormal="110" workbookViewId="0">
      <pane ySplit="13" topLeftCell="A20" activePane="bottomLeft" state="frozen"/>
      <selection pane="bottomLeft" activeCell="I51" sqref="I51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2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43"/>
      <c r="I7" s="43"/>
      <c r="J7" s="43"/>
      <c r="K7" s="43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43"/>
      <c r="I8" s="43"/>
      <c r="J8" s="43"/>
      <c r="K8" s="43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43"/>
      <c r="I9" s="43"/>
      <c r="J9" s="43"/>
      <c r="K9" s="43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43"/>
      <c r="I10" s="43"/>
      <c r="J10" s="43"/>
      <c r="K10" s="43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43"/>
      <c r="I11" s="43"/>
      <c r="J11" s="43"/>
      <c r="K11" s="43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33284</v>
      </c>
      <c r="E14" s="45">
        <v>33284</v>
      </c>
      <c r="F14" s="45">
        <v>0</v>
      </c>
      <c r="G14" s="45">
        <v>33284</v>
      </c>
      <c r="H14" s="45"/>
      <c r="I14" s="45">
        <f>J14+K14</f>
        <v>33284</v>
      </c>
      <c r="J14" s="45">
        <f>G14</f>
        <v>33284</v>
      </c>
      <c r="K14" s="45">
        <v>0</v>
      </c>
      <c r="L14" s="54" t="s">
        <v>41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2062436.84</v>
      </c>
      <c r="E17" s="45">
        <v>0</v>
      </c>
      <c r="F17" s="45">
        <f>D17</f>
        <v>2062436.84</v>
      </c>
      <c r="G17" s="45">
        <v>2062436.84</v>
      </c>
      <c r="H17" s="45"/>
      <c r="I17" s="45">
        <f>J17+K17</f>
        <v>2062436.84</v>
      </c>
      <c r="J17" s="45"/>
      <c r="K17" s="45">
        <f>G17</f>
        <v>2062436.84</v>
      </c>
      <c r="L17" s="54" t="s">
        <v>41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1269985.7</v>
      </c>
      <c r="E18" s="45">
        <v>0</v>
      </c>
      <c r="F18" s="45">
        <f>D18</f>
        <v>1269985.7</v>
      </c>
      <c r="G18" s="45">
        <v>1269985.7</v>
      </c>
      <c r="H18" s="45"/>
      <c r="I18" s="45">
        <f>J18+K18</f>
        <v>1269985.7</v>
      </c>
      <c r="J18" s="45"/>
      <c r="K18" s="45">
        <f>G18</f>
        <v>1269985.7</v>
      </c>
      <c r="L18" s="54" t="s">
        <v>41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/>
      <c r="E19" s="45"/>
      <c r="F19" s="45"/>
      <c r="G19" s="45"/>
      <c r="H19" s="45"/>
      <c r="I19" s="45"/>
      <c r="J19" s="45"/>
      <c r="K19" s="45"/>
      <c r="L19" s="54"/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4835359</v>
      </c>
      <c r="E20" s="45">
        <v>0</v>
      </c>
      <c r="F20" s="45">
        <v>4835359</v>
      </c>
      <c r="G20" s="45">
        <v>4824306.99</v>
      </c>
      <c r="H20" s="45"/>
      <c r="I20" s="45">
        <f>J20+K20</f>
        <v>4824306.99</v>
      </c>
      <c r="J20" s="45"/>
      <c r="K20" s="45">
        <f>G20-H20</f>
        <v>4824306.99</v>
      </c>
      <c r="L20" s="54" t="s">
        <v>41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523329197.91000003</v>
      </c>
      <c r="E22" s="45">
        <v>0</v>
      </c>
      <c r="F22" s="45">
        <v>523329197.91000003</v>
      </c>
      <c r="G22" s="45">
        <v>523329197.91000003</v>
      </c>
      <c r="H22" s="45"/>
      <c r="I22" s="45">
        <f>J22+K22</f>
        <v>523329197.91000003</v>
      </c>
      <c r="J22" s="45"/>
      <c r="K22" s="45">
        <f>G22</f>
        <v>523329197.91000003</v>
      </c>
      <c r="L22" s="54" t="s">
        <v>41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209.85</v>
      </c>
      <c r="E24" s="45">
        <v>0</v>
      </c>
      <c r="F24" s="45">
        <v>209.85</v>
      </c>
      <c r="G24" s="45">
        <v>209.85</v>
      </c>
      <c r="H24" s="45"/>
      <c r="I24" s="45">
        <f t="shared" ref="I24:I33" si="0">J24+K24</f>
        <v>209.85</v>
      </c>
      <c r="J24" s="45"/>
      <c r="K24" s="45">
        <f>G24</f>
        <v>209.85</v>
      </c>
      <c r="L24" s="54" t="s">
        <v>41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312480</v>
      </c>
      <c r="E25" s="45">
        <f>D25</f>
        <v>312480</v>
      </c>
      <c r="F25" s="45">
        <v>0</v>
      </c>
      <c r="G25" s="45">
        <v>312480</v>
      </c>
      <c r="H25" s="45"/>
      <c r="I25" s="45">
        <f t="shared" si="0"/>
        <v>312480</v>
      </c>
      <c r="J25" s="45">
        <f>G25</f>
        <v>312480</v>
      </c>
      <c r="K25" s="45">
        <v>0</v>
      </c>
      <c r="L25" s="54" t="s">
        <v>41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63960750</v>
      </c>
      <c r="E26" s="45">
        <v>63960750</v>
      </c>
      <c r="F26" s="45">
        <v>0</v>
      </c>
      <c r="G26" s="45">
        <v>59078250</v>
      </c>
      <c r="H26" s="45"/>
      <c r="I26" s="45">
        <f t="shared" si="0"/>
        <v>59078250</v>
      </c>
      <c r="J26" s="45">
        <f>G26</f>
        <v>59078250</v>
      </c>
      <c r="K26" s="45">
        <v>0</v>
      </c>
      <c r="L26" s="54" t="s">
        <v>41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24165.119999999999</v>
      </c>
      <c r="E27" s="45">
        <v>0</v>
      </c>
      <c r="F27" s="45">
        <v>24165.119999999999</v>
      </c>
      <c r="G27" s="45">
        <v>22820.76</v>
      </c>
      <c r="H27" s="45"/>
      <c r="I27" s="45">
        <f t="shared" si="0"/>
        <v>22820.76</v>
      </c>
      <c r="J27" s="45"/>
      <c r="K27" s="45">
        <f t="shared" ref="K27:K32" si="1">G27</f>
        <v>22820.76</v>
      </c>
      <c r="L27" s="54" t="s">
        <v>41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4946298</v>
      </c>
      <c r="E28" s="45">
        <v>0</v>
      </c>
      <c r="F28" s="45">
        <v>4946298</v>
      </c>
      <c r="G28" s="45">
        <v>4449440.04</v>
      </c>
      <c r="H28" s="45">
        <v>150</v>
      </c>
      <c r="I28" s="45">
        <f t="shared" si="0"/>
        <v>4449290.04</v>
      </c>
      <c r="J28" s="45"/>
      <c r="K28" s="45">
        <f>G28-H28</f>
        <v>4449290.04</v>
      </c>
      <c r="L28" s="54" t="s">
        <v>41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741360980.39999998</v>
      </c>
      <c r="E29" s="45">
        <v>0</v>
      </c>
      <c r="F29" s="45">
        <f>D29</f>
        <v>741360980.39999998</v>
      </c>
      <c r="G29" s="45">
        <v>741360980.39999998</v>
      </c>
      <c r="H29" s="45"/>
      <c r="I29" s="45">
        <f t="shared" si="0"/>
        <v>741360980.39999998</v>
      </c>
      <c r="J29" s="45"/>
      <c r="K29" s="45">
        <f t="shared" si="1"/>
        <v>741360980.39999998</v>
      </c>
      <c r="L29" s="54" t="s">
        <v>41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8670662</v>
      </c>
      <c r="E30" s="45">
        <v>0</v>
      </c>
      <c r="F30" s="45">
        <v>8670662</v>
      </c>
      <c r="G30" s="45">
        <v>8670662</v>
      </c>
      <c r="H30" s="45"/>
      <c r="I30" s="45">
        <f t="shared" si="0"/>
        <v>8670662</v>
      </c>
      <c r="J30" s="45"/>
      <c r="K30" s="45">
        <f t="shared" si="1"/>
        <v>8670662</v>
      </c>
      <c r="L30" s="54" t="s">
        <v>41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499766.19</v>
      </c>
      <c r="E31" s="45">
        <v>0</v>
      </c>
      <c r="F31" s="45">
        <v>499766.19</v>
      </c>
      <c r="G31" s="45">
        <v>499350</v>
      </c>
      <c r="H31" s="45"/>
      <c r="I31" s="45">
        <f t="shared" si="0"/>
        <v>499350</v>
      </c>
      <c r="J31" s="45"/>
      <c r="K31" s="45">
        <f t="shared" si="1"/>
        <v>499350</v>
      </c>
      <c r="L31" s="54" t="s">
        <v>41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4513180</v>
      </c>
      <c r="E32" s="45">
        <v>0</v>
      </c>
      <c r="F32" s="45">
        <v>4513180</v>
      </c>
      <c r="G32" s="45">
        <v>4513180</v>
      </c>
      <c r="H32" s="45"/>
      <c r="I32" s="45">
        <f t="shared" si="0"/>
        <v>4513180</v>
      </c>
      <c r="J32" s="45"/>
      <c r="K32" s="45">
        <f t="shared" si="1"/>
        <v>4513180</v>
      </c>
      <c r="L32" s="54" t="s">
        <v>41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36792777</v>
      </c>
      <c r="E33" s="45">
        <v>30170077.140000001</v>
      </c>
      <c r="F33" s="45">
        <v>6622699.8600000003</v>
      </c>
      <c r="G33" s="45">
        <v>36792777</v>
      </c>
      <c r="H33" s="45"/>
      <c r="I33" s="45">
        <f t="shared" si="0"/>
        <v>36792777</v>
      </c>
      <c r="J33" s="45">
        <f>G33*82/100</f>
        <v>30170077.140000001</v>
      </c>
      <c r="K33" s="45">
        <f>G33-J33</f>
        <v>6622699.8599999994</v>
      </c>
      <c r="L33" s="54" t="s">
        <v>41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2967690.95</v>
      </c>
      <c r="E35" s="45">
        <v>0</v>
      </c>
      <c r="F35" s="45">
        <f>D35</f>
        <v>2967690.95</v>
      </c>
      <c r="G35" s="45">
        <v>2967690.95</v>
      </c>
      <c r="H35" s="45"/>
      <c r="I35" s="45">
        <f>J35+K35</f>
        <v>2967690.95</v>
      </c>
      <c r="J35" s="45"/>
      <c r="K35" s="45">
        <f>G35</f>
        <v>2967690.95</v>
      </c>
      <c r="L35" s="54" t="s">
        <v>41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986300</v>
      </c>
      <c r="E36" s="45">
        <v>0</v>
      </c>
      <c r="F36" s="45">
        <f>D36</f>
        <v>986300</v>
      </c>
      <c r="G36" s="45">
        <v>878832.08</v>
      </c>
      <c r="H36" s="45"/>
      <c r="I36" s="45">
        <f>J36+K36</f>
        <v>878832.08</v>
      </c>
      <c r="J36" s="45"/>
      <c r="K36" s="45">
        <f>G36</f>
        <v>878832.08</v>
      </c>
      <c r="L36" s="54" t="s">
        <v>41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4590696.5999999996</v>
      </c>
      <c r="E38" s="45">
        <v>0</v>
      </c>
      <c r="F38" s="45">
        <f>D38</f>
        <v>4590696.5999999996</v>
      </c>
      <c r="G38" s="45">
        <v>4549495.5999999996</v>
      </c>
      <c r="H38" s="45"/>
      <c r="I38" s="45">
        <f t="shared" ref="I38:I43" si="2">J38+K38</f>
        <v>4549495.5999999996</v>
      </c>
      <c r="J38" s="45"/>
      <c r="K38" s="45">
        <f>G38</f>
        <v>4549495.5999999996</v>
      </c>
      <c r="L38" s="54" t="s">
        <v>41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74630.92</v>
      </c>
      <c r="E39" s="45">
        <v>0</v>
      </c>
      <c r="F39" s="45">
        <f>D39</f>
        <v>74630.92</v>
      </c>
      <c r="G39" s="45">
        <v>73112</v>
      </c>
      <c r="H39" s="45"/>
      <c r="I39" s="45">
        <f t="shared" si="2"/>
        <v>73112</v>
      </c>
      <c r="J39" s="45"/>
      <c r="K39" s="45">
        <f>G39</f>
        <v>73112</v>
      </c>
      <c r="L39" s="54" t="s">
        <v>41</v>
      </c>
    </row>
    <row r="40" spans="1:12" ht="33.75" x14ac:dyDescent="0.2">
      <c r="A40" s="53" t="s">
        <v>187</v>
      </c>
      <c r="B40" s="53" t="s">
        <v>192</v>
      </c>
      <c r="C40" s="54" t="s">
        <v>193</v>
      </c>
      <c r="D40" s="45">
        <v>28080730.57</v>
      </c>
      <c r="E40" s="45">
        <v>0</v>
      </c>
      <c r="F40" s="45">
        <f>D40</f>
        <v>28080730.57</v>
      </c>
      <c r="G40" s="45">
        <v>28067918.890000001</v>
      </c>
      <c r="H40" s="45">
        <v>25</v>
      </c>
      <c r="I40" s="45">
        <f t="shared" si="2"/>
        <v>28067893.890000001</v>
      </c>
      <c r="J40" s="45"/>
      <c r="K40" s="45">
        <f>G40-H40</f>
        <v>28067893.890000001</v>
      </c>
      <c r="L40" s="54" t="s">
        <v>41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33513484.399999999</v>
      </c>
      <c r="E41" s="45">
        <v>27474986.129999999</v>
      </c>
      <c r="F41" s="45">
        <v>6038498.2699999996</v>
      </c>
      <c r="G41" s="45">
        <v>33513484.399999999</v>
      </c>
      <c r="H41" s="45"/>
      <c r="I41" s="45">
        <f t="shared" si="2"/>
        <v>33513484.399999999</v>
      </c>
      <c r="J41" s="45">
        <f>E41</f>
        <v>27474986.129999999</v>
      </c>
      <c r="K41" s="45">
        <f>G41-J41</f>
        <v>6038498.2699999996</v>
      </c>
      <c r="L41" s="54" t="s">
        <v>41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>
        <v>401940</v>
      </c>
      <c r="E42" s="45">
        <v>0</v>
      </c>
      <c r="F42" s="45">
        <f>D42</f>
        <v>401940</v>
      </c>
      <c r="G42" s="45">
        <v>368839.74</v>
      </c>
      <c r="H42" s="45"/>
      <c r="I42" s="45">
        <f t="shared" si="2"/>
        <v>368839.74</v>
      </c>
      <c r="J42" s="45"/>
      <c r="K42" s="45">
        <f>G42</f>
        <v>368839.74</v>
      </c>
      <c r="L42" s="54" t="s">
        <v>41</v>
      </c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201080.9</v>
      </c>
      <c r="E43" s="45">
        <v>0</v>
      </c>
      <c r="F43" s="45">
        <f>D43</f>
        <v>201080.9</v>
      </c>
      <c r="G43" s="45">
        <v>201080.9</v>
      </c>
      <c r="H43" s="45"/>
      <c r="I43" s="45">
        <f t="shared" si="2"/>
        <v>201080.9</v>
      </c>
      <c r="J43" s="45"/>
      <c r="K43" s="45">
        <f>G43</f>
        <v>201080.9</v>
      </c>
      <c r="L43" s="54" t="s">
        <v>41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51107061.619999997</v>
      </c>
      <c r="E45" s="45">
        <v>0</v>
      </c>
      <c r="F45" s="45">
        <v>51107061.619999997</v>
      </c>
      <c r="G45" s="45">
        <v>51060020.719999999</v>
      </c>
      <c r="H45" s="45">
        <v>29</v>
      </c>
      <c r="I45" s="45">
        <f>J45+K45</f>
        <v>51059991.719999999</v>
      </c>
      <c r="J45" s="45"/>
      <c r="K45" s="45">
        <f>G45-H45</f>
        <v>51059991.719999999</v>
      </c>
      <c r="L45" s="54" t="s">
        <v>41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5762020.71</v>
      </c>
      <c r="E46" s="45">
        <v>0</v>
      </c>
      <c r="F46" s="45">
        <f>D46</f>
        <v>5762020.71</v>
      </c>
      <c r="G46" s="45">
        <v>5383472.1699999999</v>
      </c>
      <c r="H46" s="45"/>
      <c r="I46" s="45">
        <f>J46+K46</f>
        <v>5383472.1699999999</v>
      </c>
      <c r="J46" s="45"/>
      <c r="K46" s="45">
        <f>G46</f>
        <v>5383472.1699999999</v>
      </c>
      <c r="L46" s="54" t="s">
        <v>41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3">SUM(D14:D47)</f>
        <v>1520297168.6800003</v>
      </c>
      <c r="E48" s="58">
        <f t="shared" si="3"/>
        <v>121951577.27</v>
      </c>
      <c r="F48" s="58">
        <f t="shared" si="3"/>
        <v>1398345591.4100001</v>
      </c>
      <c r="G48" s="58">
        <f t="shared" si="3"/>
        <v>1514283308.9400001</v>
      </c>
      <c r="H48" s="58">
        <f t="shared" si="3"/>
        <v>204</v>
      </c>
      <c r="I48" s="58">
        <f t="shared" si="3"/>
        <v>1514283104.9400001</v>
      </c>
      <c r="J48" s="58">
        <f t="shared" si="3"/>
        <v>117069077.27</v>
      </c>
      <c r="K48" s="58">
        <f t="shared" si="3"/>
        <v>1397214027.6700001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9" tint="0.39997558519241921"/>
  </sheetPr>
  <dimension ref="A1:M51"/>
  <sheetViews>
    <sheetView showGridLines="0" zoomScaleNormal="100" workbookViewId="0">
      <pane ySplit="13" topLeftCell="A14" activePane="bottomLeft" state="frozen"/>
      <selection pane="bottomLeft" activeCell="E28" sqref="E28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20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7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8"/>
      <c r="I7" s="68"/>
      <c r="J7" s="68"/>
      <c r="K7" s="68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8"/>
      <c r="I8" s="68"/>
      <c r="J8" s="68"/>
      <c r="K8" s="68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8"/>
      <c r="I9" s="68"/>
      <c r="J9" s="68"/>
      <c r="K9" s="68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8"/>
      <c r="I10" s="68"/>
      <c r="J10" s="68"/>
      <c r="K10" s="68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8"/>
      <c r="I11" s="68"/>
      <c r="J11" s="68"/>
      <c r="K11" s="68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/>
      <c r="E14" s="45"/>
      <c r="F14" s="45"/>
      <c r="G14" s="45"/>
      <c r="H14" s="45"/>
      <c r="I14" s="45"/>
      <c r="J14" s="45"/>
      <c r="K14" s="45"/>
      <c r="L14" s="54"/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3" ht="22.5" x14ac:dyDescent="0.2">
      <c r="A17" s="53" t="s">
        <v>52</v>
      </c>
      <c r="B17" s="53" t="s">
        <v>64</v>
      </c>
      <c r="C17" s="54" t="s">
        <v>65</v>
      </c>
      <c r="D17" s="45"/>
      <c r="E17" s="45"/>
      <c r="F17" s="45"/>
      <c r="G17" s="45"/>
      <c r="H17" s="45"/>
      <c r="I17" s="45"/>
      <c r="J17" s="45"/>
      <c r="K17" s="45"/>
      <c r="L17" s="54"/>
    </row>
    <row r="18" spans="1:13" ht="33.75" x14ac:dyDescent="0.2">
      <c r="A18" s="53" t="s">
        <v>52</v>
      </c>
      <c r="B18" s="53" t="s">
        <v>67</v>
      </c>
      <c r="C18" s="54" t="s">
        <v>68</v>
      </c>
      <c r="D18" s="45"/>
      <c r="E18" s="45"/>
      <c r="F18" s="45"/>
      <c r="G18" s="45"/>
      <c r="H18" s="45"/>
      <c r="I18" s="45"/>
      <c r="J18" s="45"/>
      <c r="K18" s="45"/>
      <c r="L18" s="54"/>
    </row>
    <row r="19" spans="1:13" ht="22.5" x14ac:dyDescent="0.2">
      <c r="A19" s="53" t="s">
        <v>69</v>
      </c>
      <c r="B19" s="53" t="s">
        <v>70</v>
      </c>
      <c r="C19" s="54" t="s">
        <v>71</v>
      </c>
      <c r="D19" s="45">
        <v>1758900</v>
      </c>
      <c r="E19" s="45">
        <v>1758900</v>
      </c>
      <c r="F19" s="45">
        <v>0</v>
      </c>
      <c r="G19" s="45">
        <v>1758900</v>
      </c>
      <c r="H19" s="45">
        <v>0</v>
      </c>
      <c r="I19" s="45">
        <v>1758900</v>
      </c>
      <c r="J19" s="45">
        <v>1758900</v>
      </c>
      <c r="K19" s="45">
        <v>0</v>
      </c>
      <c r="L19" s="54"/>
      <c r="M19" s="46" t="s">
        <v>223</v>
      </c>
    </row>
    <row r="20" spans="1:13" ht="33.75" x14ac:dyDescent="0.2">
      <c r="A20" s="53" t="s">
        <v>143</v>
      </c>
      <c r="B20" s="53" t="s">
        <v>144</v>
      </c>
      <c r="C20" s="54" t="s">
        <v>145</v>
      </c>
      <c r="D20" s="45"/>
      <c r="E20" s="45"/>
      <c r="F20" s="45"/>
      <c r="G20" s="45"/>
      <c r="H20" s="45"/>
      <c r="I20" s="45"/>
      <c r="J20" s="45"/>
      <c r="K20" s="45"/>
      <c r="L20" s="54"/>
    </row>
    <row r="21" spans="1:13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3" ht="22.5" x14ac:dyDescent="0.2">
      <c r="A22" s="53" t="s">
        <v>149</v>
      </c>
      <c r="B22" s="53" t="s">
        <v>150</v>
      </c>
      <c r="C22" s="54" t="s">
        <v>151</v>
      </c>
      <c r="D22" s="45"/>
      <c r="E22" s="45"/>
      <c r="F22" s="45"/>
      <c r="G22" s="45"/>
      <c r="H22" s="45"/>
      <c r="I22" s="45"/>
      <c r="J22" s="45"/>
      <c r="K22" s="45"/>
      <c r="L22" s="54"/>
    </row>
    <row r="23" spans="1:13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3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3" ht="67.5" x14ac:dyDescent="0.2">
      <c r="A25" s="53" t="s">
        <v>157</v>
      </c>
      <c r="B25" s="53" t="s">
        <v>158</v>
      </c>
      <c r="C25" s="55" t="s">
        <v>159</v>
      </c>
      <c r="D25" s="45"/>
      <c r="E25" s="45"/>
      <c r="F25" s="45"/>
      <c r="G25" s="45"/>
      <c r="H25" s="45"/>
      <c r="I25" s="45"/>
      <c r="J25" s="45"/>
      <c r="K25" s="45"/>
      <c r="L25" s="54"/>
    </row>
    <row r="26" spans="1:13" ht="56.25" x14ac:dyDescent="0.2">
      <c r="A26" s="53" t="s">
        <v>157</v>
      </c>
      <c r="B26" s="53" t="s">
        <v>160</v>
      </c>
      <c r="C26" s="55" t="s">
        <v>161</v>
      </c>
      <c r="D26" s="45"/>
      <c r="E26" s="45"/>
      <c r="F26" s="45"/>
      <c r="G26" s="45"/>
      <c r="H26" s="45"/>
      <c r="I26" s="45"/>
      <c r="J26" s="45"/>
      <c r="K26" s="45"/>
      <c r="L26" s="54"/>
    </row>
    <row r="27" spans="1:13" ht="56.25" x14ac:dyDescent="0.2">
      <c r="A27" s="53" t="s">
        <v>157</v>
      </c>
      <c r="B27" s="53" t="s">
        <v>162</v>
      </c>
      <c r="C27" s="55" t="s">
        <v>163</v>
      </c>
      <c r="D27" s="45"/>
      <c r="E27" s="45"/>
      <c r="F27" s="45"/>
      <c r="G27" s="45"/>
      <c r="H27" s="45"/>
      <c r="I27" s="45"/>
      <c r="J27" s="45"/>
      <c r="K27" s="45"/>
      <c r="L27" s="54"/>
    </row>
    <row r="28" spans="1:13" ht="67.5" x14ac:dyDescent="0.2">
      <c r="A28" s="53" t="s">
        <v>157</v>
      </c>
      <c r="B28" s="53" t="s">
        <v>164</v>
      </c>
      <c r="C28" s="55" t="s">
        <v>165</v>
      </c>
      <c r="D28" s="45"/>
      <c r="E28" s="45"/>
      <c r="F28" s="45"/>
      <c r="G28" s="45"/>
      <c r="H28" s="45"/>
      <c r="I28" s="45"/>
      <c r="J28" s="45"/>
      <c r="K28" s="45"/>
      <c r="L28" s="54"/>
    </row>
    <row r="29" spans="1:13" ht="78.75" x14ac:dyDescent="0.2">
      <c r="A29" s="53" t="s">
        <v>157</v>
      </c>
      <c r="B29" s="53" t="s">
        <v>166</v>
      </c>
      <c r="C29" s="55" t="s">
        <v>167</v>
      </c>
      <c r="D29" s="45"/>
      <c r="E29" s="45"/>
      <c r="F29" s="45"/>
      <c r="G29" s="45"/>
      <c r="H29" s="45"/>
      <c r="I29" s="45"/>
      <c r="J29" s="45"/>
      <c r="K29" s="45"/>
      <c r="L29" s="54"/>
    </row>
    <row r="30" spans="1:13" ht="67.5" x14ac:dyDescent="0.2">
      <c r="A30" s="53" t="s">
        <v>157</v>
      </c>
      <c r="B30" s="53" t="s">
        <v>168</v>
      </c>
      <c r="C30" s="55" t="s">
        <v>169</v>
      </c>
      <c r="D30" s="45"/>
      <c r="E30" s="45"/>
      <c r="F30" s="45"/>
      <c r="G30" s="45"/>
      <c r="H30" s="45"/>
      <c r="I30" s="45"/>
      <c r="J30" s="45"/>
      <c r="K30" s="45"/>
      <c r="L30" s="54"/>
    </row>
    <row r="31" spans="1:13" ht="45" x14ac:dyDescent="0.2">
      <c r="A31" s="53" t="s">
        <v>157</v>
      </c>
      <c r="B31" s="53" t="s">
        <v>170</v>
      </c>
      <c r="C31" s="55" t="s">
        <v>171</v>
      </c>
      <c r="D31" s="45"/>
      <c r="E31" s="45"/>
      <c r="F31" s="45"/>
      <c r="G31" s="45"/>
      <c r="H31" s="45"/>
      <c r="I31" s="45"/>
      <c r="J31" s="45"/>
      <c r="K31" s="45"/>
      <c r="L31" s="54"/>
    </row>
    <row r="32" spans="1:13" ht="67.5" x14ac:dyDescent="0.2">
      <c r="A32" s="53" t="s">
        <v>157</v>
      </c>
      <c r="B32" s="53" t="s">
        <v>172</v>
      </c>
      <c r="C32" s="55" t="s">
        <v>173</v>
      </c>
      <c r="D32" s="45"/>
      <c r="E32" s="45"/>
      <c r="F32" s="45"/>
      <c r="G32" s="45"/>
      <c r="H32" s="45"/>
      <c r="I32" s="45"/>
      <c r="J32" s="45"/>
      <c r="K32" s="45"/>
      <c r="L32" s="54"/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/>
      <c r="E33" s="45"/>
      <c r="F33" s="45"/>
      <c r="G33" s="45"/>
      <c r="H33" s="45"/>
      <c r="I33" s="45"/>
      <c r="J33" s="45"/>
      <c r="K33" s="45"/>
      <c r="L33" s="54"/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/>
      <c r="E35" s="45"/>
      <c r="F35" s="45"/>
      <c r="G35" s="45"/>
      <c r="H35" s="45"/>
      <c r="I35" s="45"/>
      <c r="J35" s="45"/>
      <c r="K35" s="45"/>
      <c r="L35" s="54"/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/>
      <c r="E36" s="45"/>
      <c r="F36" s="45"/>
      <c r="G36" s="45"/>
      <c r="H36" s="45"/>
      <c r="I36" s="45"/>
      <c r="J36" s="45"/>
      <c r="K36" s="45"/>
      <c r="L36" s="54"/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/>
      <c r="E38" s="45"/>
      <c r="F38" s="45"/>
      <c r="G38" s="45"/>
      <c r="H38" s="45"/>
      <c r="I38" s="45"/>
      <c r="J38" s="45"/>
      <c r="K38" s="45"/>
      <c r="L38" s="54"/>
    </row>
    <row r="39" spans="1:12" ht="45" x14ac:dyDescent="0.2">
      <c r="A39" s="53" t="s">
        <v>187</v>
      </c>
      <c r="B39" s="53" t="s">
        <v>190</v>
      </c>
      <c r="C39" s="54" t="s">
        <v>191</v>
      </c>
      <c r="D39" s="45"/>
      <c r="E39" s="45"/>
      <c r="F39" s="45"/>
      <c r="G39" s="45"/>
      <c r="H39" s="45"/>
      <c r="I39" s="45"/>
      <c r="J39" s="45"/>
      <c r="K39" s="45"/>
      <c r="L39" s="54"/>
    </row>
    <row r="40" spans="1:12" ht="45" x14ac:dyDescent="0.2">
      <c r="A40" s="53" t="s">
        <v>187</v>
      </c>
      <c r="B40" s="53" t="s">
        <v>192</v>
      </c>
      <c r="C40" s="54" t="s">
        <v>193</v>
      </c>
      <c r="D40" s="45"/>
      <c r="E40" s="45"/>
      <c r="F40" s="45"/>
      <c r="G40" s="45"/>
      <c r="H40" s="45"/>
      <c r="I40" s="45"/>
      <c r="J40" s="45"/>
      <c r="K40" s="45"/>
      <c r="L40" s="54"/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/>
      <c r="E41" s="45"/>
      <c r="F41" s="45"/>
      <c r="G41" s="45"/>
      <c r="H41" s="45"/>
      <c r="I41" s="45"/>
      <c r="J41" s="45"/>
      <c r="K41" s="45"/>
      <c r="L41" s="54"/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/>
      <c r="E43" s="45"/>
      <c r="F43" s="45"/>
      <c r="G43" s="45"/>
      <c r="H43" s="45"/>
      <c r="I43" s="45"/>
      <c r="J43" s="45"/>
      <c r="K43" s="45"/>
      <c r="L43" s="54"/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/>
      <c r="E45" s="45"/>
      <c r="F45" s="45"/>
      <c r="G45" s="45"/>
      <c r="H45" s="45"/>
      <c r="I45" s="45"/>
      <c r="J45" s="45"/>
      <c r="K45" s="45"/>
      <c r="L45" s="54"/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/>
      <c r="E46" s="45"/>
      <c r="F46" s="45"/>
      <c r="G46" s="45"/>
      <c r="H46" s="45"/>
      <c r="I46" s="45"/>
      <c r="J46" s="45"/>
      <c r="K46" s="45"/>
      <c r="L46" s="54"/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0">SUM(D14:D47)</f>
        <v>1758900</v>
      </c>
      <c r="E48" s="58">
        <f t="shared" si="0"/>
        <v>1758900</v>
      </c>
      <c r="F48" s="58">
        <f t="shared" si="0"/>
        <v>0</v>
      </c>
      <c r="G48" s="58">
        <f t="shared" si="0"/>
        <v>1758900</v>
      </c>
      <c r="H48" s="58">
        <f t="shared" si="0"/>
        <v>0</v>
      </c>
      <c r="I48" s="58">
        <f t="shared" si="0"/>
        <v>1758900</v>
      </c>
      <c r="J48" s="58">
        <f t="shared" si="0"/>
        <v>1758900</v>
      </c>
      <c r="K48" s="58">
        <f t="shared" si="0"/>
        <v>0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3" tint="0.39997558519241921"/>
  </sheetPr>
  <dimension ref="A1:M51"/>
  <sheetViews>
    <sheetView showGridLines="0" zoomScale="90" zoomScaleNormal="90" workbookViewId="0">
      <pane ySplit="13" topLeftCell="A14" activePane="bottomLeft" state="frozen"/>
      <selection pane="bottomLeft" activeCell="Q30" sqref="Q30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7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8"/>
      <c r="I7" s="68"/>
      <c r="J7" s="68"/>
      <c r="K7" s="68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8"/>
      <c r="I8" s="68"/>
      <c r="J8" s="68"/>
      <c r="K8" s="68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8"/>
      <c r="I9" s="68"/>
      <c r="J9" s="68"/>
      <c r="K9" s="68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8"/>
      <c r="I10" s="68"/>
      <c r="J10" s="68"/>
      <c r="K10" s="68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8"/>
      <c r="I11" s="68"/>
      <c r="J11" s="68"/>
      <c r="K11" s="68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11529</v>
      </c>
      <c r="E14" s="45">
        <v>11529</v>
      </c>
      <c r="F14" s="45">
        <v>0</v>
      </c>
      <c r="G14" s="45">
        <v>11529</v>
      </c>
      <c r="H14" s="45"/>
      <c r="I14" s="45">
        <f t="shared" ref="I14:I17" si="0">J14+K14</f>
        <v>11529</v>
      </c>
      <c r="J14" s="45">
        <f t="shared" ref="J14" si="1">G14</f>
        <v>11529</v>
      </c>
      <c r="K14" s="45">
        <v>0</v>
      </c>
      <c r="L14" s="54" t="s">
        <v>31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663565.44999999995</v>
      </c>
      <c r="E17" s="45">
        <v>0</v>
      </c>
      <c r="F17" s="45">
        <f t="shared" ref="F17" si="2">D17</f>
        <v>663565.44999999995</v>
      </c>
      <c r="G17" s="45">
        <v>663565.44999999995</v>
      </c>
      <c r="H17" s="45"/>
      <c r="I17" s="45">
        <f t="shared" si="0"/>
        <v>663565.44999999995</v>
      </c>
      <c r="J17" s="45"/>
      <c r="K17" s="45">
        <f t="shared" ref="K17" si="3">G17</f>
        <v>663565.44999999995</v>
      </c>
      <c r="L17" s="54" t="s">
        <v>31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1046385.71</v>
      </c>
      <c r="E18" s="45">
        <v>0</v>
      </c>
      <c r="F18" s="45">
        <f t="shared" ref="F18" si="4">D18</f>
        <v>1046385.71</v>
      </c>
      <c r="G18" s="45">
        <v>1046385.71</v>
      </c>
      <c r="H18" s="45"/>
      <c r="I18" s="45">
        <f t="shared" ref="I18" si="5">J18+K18</f>
        <v>1046385.71</v>
      </c>
      <c r="J18" s="45"/>
      <c r="K18" s="45">
        <f t="shared" ref="K18" si="6">G18</f>
        <v>1046385.71</v>
      </c>
      <c r="L18" s="54" t="s">
        <v>31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/>
      <c r="E19" s="45"/>
      <c r="F19" s="45"/>
      <c r="G19" s="45"/>
      <c r="H19" s="45"/>
      <c r="I19" s="45"/>
      <c r="J19" s="45"/>
      <c r="K19" s="45"/>
      <c r="L19" s="54"/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1186597.7</v>
      </c>
      <c r="E20" s="45">
        <v>0</v>
      </c>
      <c r="F20" s="45">
        <v>1186597.7</v>
      </c>
      <c r="G20" s="45">
        <v>1173138.24</v>
      </c>
      <c r="H20" s="45"/>
      <c r="I20" s="45">
        <f t="shared" ref="I20:I22" si="7">J20+K20</f>
        <v>1173138.24</v>
      </c>
      <c r="J20" s="45"/>
      <c r="K20" s="45">
        <f t="shared" ref="K20" si="8">G20</f>
        <v>1173138.24</v>
      </c>
      <c r="L20" s="54" t="s">
        <v>31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38590722.409999996</v>
      </c>
      <c r="E22" s="45">
        <v>0</v>
      </c>
      <c r="F22" s="45">
        <v>38590722.409999996</v>
      </c>
      <c r="G22" s="45">
        <v>38233884.210000001</v>
      </c>
      <c r="H22" s="45"/>
      <c r="I22" s="45">
        <f t="shared" si="7"/>
        <v>38233884.210000001</v>
      </c>
      <c r="J22" s="45"/>
      <c r="K22" s="45">
        <f t="shared" ref="K22:K24" si="9">G22</f>
        <v>38233884.210000001</v>
      </c>
      <c r="L22" s="54" t="s">
        <v>31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84.95</v>
      </c>
      <c r="E24" s="45">
        <v>0</v>
      </c>
      <c r="F24" s="45">
        <v>84.95</v>
      </c>
      <c r="G24" s="45">
        <v>84.95</v>
      </c>
      <c r="H24" s="45"/>
      <c r="I24" s="45">
        <f t="shared" ref="I24:I25" si="10">J24+K24</f>
        <v>84.95</v>
      </c>
      <c r="J24" s="45"/>
      <c r="K24" s="45">
        <f t="shared" si="9"/>
        <v>84.95</v>
      </c>
      <c r="L24" s="54" t="s">
        <v>31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429660</v>
      </c>
      <c r="E25" s="45">
        <f t="shared" ref="E25" si="11">D25</f>
        <v>429660</v>
      </c>
      <c r="F25" s="45">
        <v>0</v>
      </c>
      <c r="G25" s="45">
        <v>429660</v>
      </c>
      <c r="H25" s="45"/>
      <c r="I25" s="45">
        <f t="shared" si="10"/>
        <v>429660</v>
      </c>
      <c r="J25" s="45">
        <f t="shared" ref="J25" si="12">G25</f>
        <v>429660</v>
      </c>
      <c r="K25" s="45">
        <v>0</v>
      </c>
      <c r="L25" s="54" t="s">
        <v>31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32204970</v>
      </c>
      <c r="E26" s="45">
        <v>32204970</v>
      </c>
      <c r="F26" s="45">
        <v>0</v>
      </c>
      <c r="G26" s="45">
        <v>28572390</v>
      </c>
      <c r="H26" s="45"/>
      <c r="I26" s="45">
        <f t="shared" ref="I26:I27" si="13">J26+K26</f>
        <v>28572390</v>
      </c>
      <c r="J26" s="45">
        <f t="shared" ref="J26" si="14">G26</f>
        <v>28572390</v>
      </c>
      <c r="K26" s="45">
        <v>0</v>
      </c>
      <c r="L26" s="54" t="s">
        <v>31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33227.040000000001</v>
      </c>
      <c r="E27" s="45">
        <v>0</v>
      </c>
      <c r="F27" s="45">
        <v>33227.040000000001</v>
      </c>
      <c r="G27" s="45">
        <v>32029.599999999999</v>
      </c>
      <c r="H27" s="45"/>
      <c r="I27" s="45">
        <f t="shared" si="13"/>
        <v>32029.599999999999</v>
      </c>
      <c r="J27" s="45"/>
      <c r="K27" s="45">
        <f t="shared" ref="K27" si="15">G27</f>
        <v>32029.599999999999</v>
      </c>
      <c r="L27" s="54" t="s">
        <v>31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2490517.6800000002</v>
      </c>
      <c r="E28" s="45">
        <v>0</v>
      </c>
      <c r="F28" s="45">
        <v>2490517.6800000002</v>
      </c>
      <c r="G28" s="45">
        <v>2194745.77</v>
      </c>
      <c r="H28" s="45"/>
      <c r="I28" s="45">
        <f t="shared" ref="I28:I30" si="16">J28+K28</f>
        <v>2194745.77</v>
      </c>
      <c r="J28" s="45"/>
      <c r="K28" s="45">
        <f t="shared" ref="K28:K29" si="17">G28</f>
        <v>2194745.77</v>
      </c>
      <c r="L28" s="54" t="s">
        <v>31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311961486.88</v>
      </c>
      <c r="E29" s="45">
        <v>0</v>
      </c>
      <c r="F29" s="45">
        <f t="shared" ref="F29" si="18">D29</f>
        <v>311961486.88</v>
      </c>
      <c r="G29" s="45">
        <v>311961486.88</v>
      </c>
      <c r="H29" s="45"/>
      <c r="I29" s="45">
        <f t="shared" si="16"/>
        <v>311961486.88</v>
      </c>
      <c r="J29" s="45"/>
      <c r="K29" s="45">
        <f t="shared" si="17"/>
        <v>311961486.88</v>
      </c>
      <c r="L29" s="54" t="s">
        <v>31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2932167</v>
      </c>
      <c r="E30" s="45">
        <v>0</v>
      </c>
      <c r="F30" s="45">
        <v>2932167</v>
      </c>
      <c r="G30" s="45">
        <v>1950618</v>
      </c>
      <c r="H30" s="45"/>
      <c r="I30" s="45">
        <f t="shared" si="16"/>
        <v>1950618</v>
      </c>
      <c r="J30" s="45"/>
      <c r="K30" s="45">
        <f t="shared" ref="K30:K32" si="19">G30</f>
        <v>1950618</v>
      </c>
      <c r="L30" s="54" t="s">
        <v>31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101840.62</v>
      </c>
      <c r="E31" s="45">
        <v>0</v>
      </c>
      <c r="F31" s="45">
        <v>101840.62</v>
      </c>
      <c r="G31" s="45">
        <v>81120</v>
      </c>
      <c r="H31" s="45"/>
      <c r="I31" s="45">
        <f t="shared" ref="I31:I32" si="20">J31+K31</f>
        <v>81120</v>
      </c>
      <c r="J31" s="45"/>
      <c r="K31" s="45">
        <f t="shared" si="19"/>
        <v>81120</v>
      </c>
      <c r="L31" s="54" t="s">
        <v>31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378952</v>
      </c>
      <c r="E32" s="45">
        <v>0</v>
      </c>
      <c r="F32" s="45">
        <v>378952</v>
      </c>
      <c r="G32" s="45">
        <v>286057</v>
      </c>
      <c r="H32" s="45"/>
      <c r="I32" s="45">
        <f t="shared" si="20"/>
        <v>286057</v>
      </c>
      <c r="J32" s="45"/>
      <c r="K32" s="45">
        <f t="shared" si="19"/>
        <v>286057</v>
      </c>
      <c r="L32" s="54" t="s">
        <v>31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6872943</v>
      </c>
      <c r="E33" s="45">
        <v>5635813.2599999998</v>
      </c>
      <c r="F33" s="45">
        <v>1237129.74</v>
      </c>
      <c r="G33" s="45">
        <v>6872943</v>
      </c>
      <c r="H33" s="45"/>
      <c r="I33" s="45">
        <f t="shared" ref="I33:I35" si="21">J33+K33</f>
        <v>6872943</v>
      </c>
      <c r="J33" s="45">
        <f t="shared" ref="J33" si="22">G33*82/100</f>
        <v>5635813.2599999998</v>
      </c>
      <c r="K33" s="45">
        <f t="shared" ref="K33" si="23">G33-J33</f>
        <v>1237129.7400000002</v>
      </c>
      <c r="L33" s="54" t="s">
        <v>31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849752.94</v>
      </c>
      <c r="E35" s="45">
        <v>0</v>
      </c>
      <c r="F35" s="45">
        <f t="shared" ref="F35" si="24">D35</f>
        <v>849752.94</v>
      </c>
      <c r="G35" s="45">
        <v>849752.94</v>
      </c>
      <c r="H35" s="45"/>
      <c r="I35" s="45">
        <f t="shared" si="21"/>
        <v>849752.94</v>
      </c>
      <c r="J35" s="45"/>
      <c r="K35" s="45">
        <f t="shared" ref="K35:K36" si="25">G35</f>
        <v>849752.94</v>
      </c>
      <c r="L35" s="54" t="s">
        <v>31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611900</v>
      </c>
      <c r="E36" s="45">
        <v>0</v>
      </c>
      <c r="F36" s="45">
        <f t="shared" ref="F36:F38" si="26">D36</f>
        <v>611900</v>
      </c>
      <c r="G36" s="45">
        <v>611900</v>
      </c>
      <c r="H36" s="45"/>
      <c r="I36" s="45">
        <f t="shared" ref="I36:I38" si="27">J36+K36</f>
        <v>611900</v>
      </c>
      <c r="J36" s="45"/>
      <c r="K36" s="45">
        <f t="shared" si="25"/>
        <v>611900</v>
      </c>
      <c r="L36" s="54" t="s">
        <v>31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734740.34</v>
      </c>
      <c r="E38" s="45">
        <v>0</v>
      </c>
      <c r="F38" s="45">
        <f t="shared" si="26"/>
        <v>734740.34</v>
      </c>
      <c r="G38" s="45">
        <v>663846.79</v>
      </c>
      <c r="H38" s="45"/>
      <c r="I38" s="45">
        <f t="shared" si="27"/>
        <v>663846.79</v>
      </c>
      <c r="J38" s="45"/>
      <c r="K38" s="45">
        <f t="shared" ref="K38:K39" si="28">G38</f>
        <v>663846.79</v>
      </c>
      <c r="L38" s="54" t="s">
        <v>31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75750.38</v>
      </c>
      <c r="E39" s="45">
        <v>0</v>
      </c>
      <c r="F39" s="45">
        <f t="shared" ref="F39:F40" si="29">D39</f>
        <v>75750.38</v>
      </c>
      <c r="G39" s="45">
        <v>9415.23</v>
      </c>
      <c r="H39" s="45"/>
      <c r="I39" s="45">
        <f t="shared" ref="I39:I40" si="30">J39+K39</f>
        <v>9415.23</v>
      </c>
      <c r="J39" s="45"/>
      <c r="K39" s="45">
        <f t="shared" si="28"/>
        <v>9415.23</v>
      </c>
      <c r="L39" s="54" t="s">
        <v>31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8797465.5099999998</v>
      </c>
      <c r="E40" s="45">
        <v>0</v>
      </c>
      <c r="F40" s="45">
        <f t="shared" si="29"/>
        <v>8797465.5099999998</v>
      </c>
      <c r="G40" s="45">
        <v>8512988.3499999996</v>
      </c>
      <c r="H40" s="45"/>
      <c r="I40" s="45">
        <f t="shared" si="30"/>
        <v>8512988.3499999996</v>
      </c>
      <c r="J40" s="45"/>
      <c r="K40" s="45">
        <f t="shared" ref="K40" si="31">G40</f>
        <v>8512988.3499999996</v>
      </c>
      <c r="L40" s="54" t="s">
        <v>31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4779403.2</v>
      </c>
      <c r="E41" s="45">
        <v>3918244.81</v>
      </c>
      <c r="F41" s="45">
        <v>861158.39</v>
      </c>
      <c r="G41" s="45">
        <v>4779403.2</v>
      </c>
      <c r="H41" s="45"/>
      <c r="I41" s="45">
        <f t="shared" ref="I41:I43" si="32">J41+K41</f>
        <v>4779403.2</v>
      </c>
      <c r="J41" s="45">
        <f t="shared" ref="J41" si="33">E41</f>
        <v>3918244.81</v>
      </c>
      <c r="K41" s="45">
        <f t="shared" ref="K41" si="34">G41-J41</f>
        <v>861158.39000000013</v>
      </c>
      <c r="L41" s="54" t="s">
        <v>31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28676.400000000001</v>
      </c>
      <c r="E43" s="45">
        <v>0</v>
      </c>
      <c r="F43" s="45">
        <f t="shared" ref="F43" si="35">D43</f>
        <v>28676.400000000001</v>
      </c>
      <c r="G43" s="45">
        <v>28676.400000000001</v>
      </c>
      <c r="H43" s="45"/>
      <c r="I43" s="45">
        <f t="shared" si="32"/>
        <v>28676.400000000001</v>
      </c>
      <c r="J43" s="45"/>
      <c r="K43" s="45">
        <f t="shared" ref="K43" si="36">G43</f>
        <v>28676.400000000001</v>
      </c>
      <c r="L43" s="54" t="s">
        <v>31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5614041.5499999998</v>
      </c>
      <c r="E45" s="45">
        <v>0</v>
      </c>
      <c r="F45" s="45">
        <v>5614041.5499999998</v>
      </c>
      <c r="G45" s="45">
        <v>5325074.07</v>
      </c>
      <c r="H45" s="45"/>
      <c r="I45" s="45">
        <f t="shared" ref="I45:I46" si="37">J45+K45</f>
        <v>5325074.07</v>
      </c>
      <c r="J45" s="45"/>
      <c r="K45" s="45">
        <f t="shared" ref="K45" si="38">G45</f>
        <v>5325074.07</v>
      </c>
      <c r="L45" s="54" t="s">
        <v>31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1974584.3</v>
      </c>
      <c r="E46" s="45">
        <v>0</v>
      </c>
      <c r="F46" s="45">
        <f t="shared" ref="F46:F47" si="39">D46</f>
        <v>1974584.3</v>
      </c>
      <c r="G46" s="45">
        <v>1974584.3</v>
      </c>
      <c r="H46" s="45"/>
      <c r="I46" s="45">
        <f t="shared" si="37"/>
        <v>1974584.3</v>
      </c>
      <c r="J46" s="45"/>
      <c r="K46" s="45">
        <f t="shared" ref="K46:K47" si="40">G46</f>
        <v>1974584.3</v>
      </c>
      <c r="L46" s="54" t="s">
        <v>31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>
        <v>5218100</v>
      </c>
      <c r="E47" s="45">
        <v>0</v>
      </c>
      <c r="F47" s="45">
        <f t="shared" si="39"/>
        <v>5218100</v>
      </c>
      <c r="G47" s="45">
        <v>5218100</v>
      </c>
      <c r="H47" s="45"/>
      <c r="I47" s="45">
        <f t="shared" ref="I47" si="41">J47+K47</f>
        <v>5218100</v>
      </c>
      <c r="J47" s="45"/>
      <c r="K47" s="45">
        <f t="shared" si="40"/>
        <v>5218100</v>
      </c>
      <c r="L47" s="54" t="s">
        <v>31</v>
      </c>
    </row>
    <row r="48" spans="1:12" ht="21" customHeight="1" x14ac:dyDescent="0.2">
      <c r="A48" s="56" t="s">
        <v>210</v>
      </c>
      <c r="B48" s="57"/>
      <c r="C48" s="57"/>
      <c r="D48" s="58">
        <f t="shared" ref="D48:K48" si="42">SUM(D14:D47)</f>
        <v>427589064.05999994</v>
      </c>
      <c r="E48" s="58">
        <f t="shared" si="42"/>
        <v>42200217.07</v>
      </c>
      <c r="F48" s="58">
        <f t="shared" si="42"/>
        <v>385388846.98999995</v>
      </c>
      <c r="G48" s="58">
        <f t="shared" si="42"/>
        <v>421483379.09000003</v>
      </c>
      <c r="H48" s="58">
        <f t="shared" si="42"/>
        <v>0</v>
      </c>
      <c r="I48" s="58">
        <f t="shared" si="42"/>
        <v>421483379.09000003</v>
      </c>
      <c r="J48" s="58">
        <f t="shared" si="42"/>
        <v>38567637.07</v>
      </c>
      <c r="K48" s="58">
        <f t="shared" si="42"/>
        <v>382915742.02000004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3" tint="0.59999389629810485"/>
  </sheetPr>
  <dimension ref="A1:M51"/>
  <sheetViews>
    <sheetView showGridLines="0" zoomScale="90" zoomScaleNormal="90" workbookViewId="0">
      <pane ySplit="13" topLeftCell="A14" activePane="bottomLeft" state="frozen"/>
      <selection pane="bottomLeft" activeCell="M24" sqref="M24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20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7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8"/>
      <c r="I7" s="68"/>
      <c r="J7" s="68"/>
      <c r="K7" s="68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8"/>
      <c r="I8" s="68"/>
      <c r="J8" s="68"/>
      <c r="K8" s="68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8"/>
      <c r="I9" s="68"/>
      <c r="J9" s="68"/>
      <c r="K9" s="68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8"/>
      <c r="I10" s="68"/>
      <c r="J10" s="68"/>
      <c r="K10" s="68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8"/>
      <c r="I11" s="68"/>
      <c r="J11" s="68"/>
      <c r="K11" s="68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/>
      <c r="E14" s="45"/>
      <c r="F14" s="45"/>
      <c r="G14" s="45"/>
      <c r="H14" s="45"/>
      <c r="I14" s="45"/>
      <c r="J14" s="45"/>
      <c r="K14" s="45"/>
      <c r="L14" s="54"/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3" ht="22.5" x14ac:dyDescent="0.2">
      <c r="A17" s="53" t="s">
        <v>52</v>
      </c>
      <c r="B17" s="53" t="s">
        <v>64</v>
      </c>
      <c r="C17" s="54" t="s">
        <v>65</v>
      </c>
      <c r="D17" s="45"/>
      <c r="E17" s="45"/>
      <c r="F17" s="45"/>
      <c r="G17" s="45"/>
      <c r="H17" s="45"/>
      <c r="I17" s="45"/>
      <c r="J17" s="45"/>
      <c r="K17" s="45"/>
      <c r="L17" s="54"/>
    </row>
    <row r="18" spans="1:13" ht="33.75" x14ac:dyDescent="0.2">
      <c r="A18" s="53" t="s">
        <v>52</v>
      </c>
      <c r="B18" s="53" t="s">
        <v>67</v>
      </c>
      <c r="C18" s="54" t="s">
        <v>68</v>
      </c>
      <c r="D18" s="45"/>
      <c r="E18" s="45"/>
      <c r="F18" s="45"/>
      <c r="G18" s="45"/>
      <c r="H18" s="45"/>
      <c r="I18" s="45"/>
      <c r="J18" s="45"/>
      <c r="K18" s="45"/>
      <c r="L18" s="54"/>
    </row>
    <row r="19" spans="1:13" ht="22.5" x14ac:dyDescent="0.2">
      <c r="A19" s="53" t="s">
        <v>69</v>
      </c>
      <c r="B19" s="53" t="s">
        <v>70</v>
      </c>
      <c r="C19" s="54" t="s">
        <v>71</v>
      </c>
      <c r="D19" s="45">
        <v>2339700</v>
      </c>
      <c r="E19" s="45">
        <v>2339700</v>
      </c>
      <c r="F19" s="45">
        <v>0</v>
      </c>
      <c r="G19" s="45">
        <v>2339700</v>
      </c>
      <c r="H19" s="45">
        <v>0</v>
      </c>
      <c r="I19" s="45">
        <v>2339700</v>
      </c>
      <c r="J19" s="45">
        <v>2339700</v>
      </c>
      <c r="K19" s="45">
        <v>0</v>
      </c>
      <c r="L19" s="54"/>
      <c r="M19" s="46" t="s">
        <v>221</v>
      </c>
    </row>
    <row r="20" spans="1:13" ht="33.75" x14ac:dyDescent="0.2">
      <c r="A20" s="53" t="s">
        <v>143</v>
      </c>
      <c r="B20" s="53" t="s">
        <v>144</v>
      </c>
      <c r="C20" s="54" t="s">
        <v>145</v>
      </c>
      <c r="D20" s="45"/>
      <c r="E20" s="45"/>
      <c r="F20" s="45"/>
      <c r="G20" s="45"/>
      <c r="H20" s="45"/>
      <c r="I20" s="45"/>
      <c r="J20" s="45"/>
      <c r="K20" s="45"/>
      <c r="L20" s="54"/>
    </row>
    <row r="21" spans="1:13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3" ht="22.5" x14ac:dyDescent="0.2">
      <c r="A22" s="53" t="s">
        <v>149</v>
      </c>
      <c r="B22" s="53" t="s">
        <v>150</v>
      </c>
      <c r="C22" s="54" t="s">
        <v>151</v>
      </c>
      <c r="D22" s="45"/>
      <c r="E22" s="45"/>
      <c r="F22" s="45"/>
      <c r="G22" s="45"/>
      <c r="H22" s="45"/>
      <c r="I22" s="45"/>
      <c r="J22" s="45"/>
      <c r="K22" s="45"/>
      <c r="L22" s="54"/>
    </row>
    <row r="23" spans="1:13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3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3" ht="67.5" x14ac:dyDescent="0.2">
      <c r="A25" s="53" t="s">
        <v>157</v>
      </c>
      <c r="B25" s="53" t="s">
        <v>158</v>
      </c>
      <c r="C25" s="55" t="s">
        <v>159</v>
      </c>
      <c r="D25" s="45"/>
      <c r="E25" s="45"/>
      <c r="F25" s="45"/>
      <c r="G25" s="45"/>
      <c r="H25" s="45"/>
      <c r="I25" s="45"/>
      <c r="J25" s="45"/>
      <c r="K25" s="45"/>
      <c r="L25" s="54"/>
    </row>
    <row r="26" spans="1:13" ht="56.25" x14ac:dyDescent="0.2">
      <c r="A26" s="53" t="s">
        <v>157</v>
      </c>
      <c r="B26" s="53" t="s">
        <v>160</v>
      </c>
      <c r="C26" s="55" t="s">
        <v>161</v>
      </c>
      <c r="D26" s="45"/>
      <c r="E26" s="45"/>
      <c r="F26" s="45"/>
      <c r="G26" s="45"/>
      <c r="H26" s="45"/>
      <c r="I26" s="45"/>
      <c r="J26" s="45"/>
      <c r="K26" s="45"/>
      <c r="L26" s="54"/>
    </row>
    <row r="27" spans="1:13" ht="56.25" x14ac:dyDescent="0.2">
      <c r="A27" s="53" t="s">
        <v>157</v>
      </c>
      <c r="B27" s="53" t="s">
        <v>162</v>
      </c>
      <c r="C27" s="55" t="s">
        <v>163</v>
      </c>
      <c r="D27" s="45"/>
      <c r="E27" s="45"/>
      <c r="F27" s="45"/>
      <c r="G27" s="45"/>
      <c r="H27" s="45"/>
      <c r="I27" s="45"/>
      <c r="J27" s="45"/>
      <c r="K27" s="45"/>
      <c r="L27" s="54"/>
    </row>
    <row r="28" spans="1:13" ht="67.5" x14ac:dyDescent="0.2">
      <c r="A28" s="53" t="s">
        <v>157</v>
      </c>
      <c r="B28" s="53" t="s">
        <v>164</v>
      </c>
      <c r="C28" s="55" t="s">
        <v>165</v>
      </c>
      <c r="D28" s="45"/>
      <c r="E28" s="45"/>
      <c r="F28" s="45"/>
      <c r="G28" s="45"/>
      <c r="H28" s="45"/>
      <c r="I28" s="45"/>
      <c r="J28" s="45"/>
      <c r="K28" s="45"/>
      <c r="L28" s="54"/>
    </row>
    <row r="29" spans="1:13" ht="78.75" x14ac:dyDescent="0.2">
      <c r="A29" s="53" t="s">
        <v>157</v>
      </c>
      <c r="B29" s="53" t="s">
        <v>166</v>
      </c>
      <c r="C29" s="55" t="s">
        <v>167</v>
      </c>
      <c r="D29" s="45"/>
      <c r="E29" s="45"/>
      <c r="F29" s="45"/>
      <c r="G29" s="45"/>
      <c r="H29" s="45"/>
      <c r="I29" s="45"/>
      <c r="J29" s="45"/>
      <c r="K29" s="45"/>
      <c r="L29" s="54"/>
    </row>
    <row r="30" spans="1:13" ht="67.5" x14ac:dyDescent="0.2">
      <c r="A30" s="53" t="s">
        <v>157</v>
      </c>
      <c r="B30" s="53" t="s">
        <v>168</v>
      </c>
      <c r="C30" s="55" t="s">
        <v>169</v>
      </c>
      <c r="D30" s="45"/>
      <c r="E30" s="45"/>
      <c r="F30" s="45"/>
      <c r="G30" s="45"/>
      <c r="H30" s="45"/>
      <c r="I30" s="45"/>
      <c r="J30" s="45"/>
      <c r="K30" s="45"/>
      <c r="L30" s="54"/>
    </row>
    <row r="31" spans="1:13" ht="45" x14ac:dyDescent="0.2">
      <c r="A31" s="53" t="s">
        <v>157</v>
      </c>
      <c r="B31" s="53" t="s">
        <v>170</v>
      </c>
      <c r="C31" s="55" t="s">
        <v>171</v>
      </c>
      <c r="D31" s="45"/>
      <c r="E31" s="45"/>
      <c r="F31" s="45"/>
      <c r="G31" s="45"/>
      <c r="H31" s="45"/>
      <c r="I31" s="45"/>
      <c r="J31" s="45"/>
      <c r="K31" s="45"/>
      <c r="L31" s="54"/>
    </row>
    <row r="32" spans="1:13" ht="67.5" x14ac:dyDescent="0.2">
      <c r="A32" s="53" t="s">
        <v>157</v>
      </c>
      <c r="B32" s="53" t="s">
        <v>172</v>
      </c>
      <c r="C32" s="55" t="s">
        <v>173</v>
      </c>
      <c r="D32" s="45"/>
      <c r="E32" s="45"/>
      <c r="F32" s="45"/>
      <c r="G32" s="45"/>
      <c r="H32" s="45"/>
      <c r="I32" s="45"/>
      <c r="J32" s="45"/>
      <c r="K32" s="45"/>
      <c r="L32" s="54"/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/>
      <c r="E33" s="45"/>
      <c r="F33" s="45"/>
      <c r="G33" s="45"/>
      <c r="H33" s="45"/>
      <c r="I33" s="45"/>
      <c r="J33" s="45"/>
      <c r="K33" s="45"/>
      <c r="L33" s="54"/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/>
      <c r="E35" s="45"/>
      <c r="F35" s="45"/>
      <c r="G35" s="45"/>
      <c r="H35" s="45"/>
      <c r="I35" s="45"/>
      <c r="J35" s="45"/>
      <c r="K35" s="45"/>
      <c r="L35" s="54"/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/>
      <c r="E36" s="45"/>
      <c r="F36" s="45"/>
      <c r="G36" s="45"/>
      <c r="H36" s="45"/>
      <c r="I36" s="45"/>
      <c r="J36" s="45"/>
      <c r="K36" s="45"/>
      <c r="L36" s="54"/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/>
      <c r="E38" s="45"/>
      <c r="F38" s="45"/>
      <c r="G38" s="45"/>
      <c r="H38" s="45"/>
      <c r="I38" s="45"/>
      <c r="J38" s="45"/>
      <c r="K38" s="45"/>
      <c r="L38" s="54"/>
    </row>
    <row r="39" spans="1:12" ht="45" x14ac:dyDescent="0.2">
      <c r="A39" s="53" t="s">
        <v>187</v>
      </c>
      <c r="B39" s="53" t="s">
        <v>190</v>
      </c>
      <c r="C39" s="54" t="s">
        <v>191</v>
      </c>
      <c r="D39" s="45"/>
      <c r="E39" s="45"/>
      <c r="F39" s="45"/>
      <c r="G39" s="45"/>
      <c r="H39" s="45"/>
      <c r="I39" s="45"/>
      <c r="J39" s="45"/>
      <c r="K39" s="45"/>
      <c r="L39" s="54"/>
    </row>
    <row r="40" spans="1:12" ht="45" x14ac:dyDescent="0.2">
      <c r="A40" s="53" t="s">
        <v>187</v>
      </c>
      <c r="B40" s="53" t="s">
        <v>192</v>
      </c>
      <c r="C40" s="54" t="s">
        <v>193</v>
      </c>
      <c r="D40" s="45"/>
      <c r="E40" s="45"/>
      <c r="F40" s="45"/>
      <c r="G40" s="45"/>
      <c r="H40" s="45"/>
      <c r="I40" s="45"/>
      <c r="J40" s="45"/>
      <c r="K40" s="45"/>
      <c r="L40" s="54"/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/>
      <c r="E41" s="45"/>
      <c r="F41" s="45"/>
      <c r="G41" s="45"/>
      <c r="H41" s="45"/>
      <c r="I41" s="45"/>
      <c r="J41" s="45"/>
      <c r="K41" s="45"/>
      <c r="L41" s="54"/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/>
      <c r="E43" s="45"/>
      <c r="F43" s="45"/>
      <c r="G43" s="45"/>
      <c r="H43" s="45"/>
      <c r="I43" s="45"/>
      <c r="J43" s="45"/>
      <c r="K43" s="45"/>
      <c r="L43" s="54"/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/>
      <c r="E45" s="45"/>
      <c r="F45" s="45"/>
      <c r="G45" s="45"/>
      <c r="H45" s="45"/>
      <c r="I45" s="45"/>
      <c r="J45" s="45"/>
      <c r="K45" s="45"/>
      <c r="L45" s="54"/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/>
      <c r="E46" s="45"/>
      <c r="F46" s="45"/>
      <c r="G46" s="45"/>
      <c r="H46" s="45"/>
      <c r="I46" s="45"/>
      <c r="J46" s="45"/>
      <c r="K46" s="45"/>
      <c r="L46" s="54"/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0">SUM(D14:D47)</f>
        <v>2339700</v>
      </c>
      <c r="E48" s="58">
        <f t="shared" si="0"/>
        <v>2339700</v>
      </c>
      <c r="F48" s="58">
        <f t="shared" si="0"/>
        <v>0</v>
      </c>
      <c r="G48" s="58">
        <f t="shared" si="0"/>
        <v>2339700</v>
      </c>
      <c r="H48" s="58">
        <f t="shared" si="0"/>
        <v>0</v>
      </c>
      <c r="I48" s="58">
        <f t="shared" si="0"/>
        <v>2339700</v>
      </c>
      <c r="J48" s="58">
        <f t="shared" si="0"/>
        <v>2339700</v>
      </c>
      <c r="K48" s="58">
        <f t="shared" si="0"/>
        <v>0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7" tint="-0.249977111117893"/>
  </sheetPr>
  <dimension ref="A1:M51"/>
  <sheetViews>
    <sheetView showGridLines="0" zoomScaleNormal="100" workbookViewId="0">
      <pane ySplit="13" topLeftCell="A14" activePane="bottomLeft" state="frozen"/>
      <selection pane="bottomLeft" activeCell="F100" sqref="F100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7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8"/>
      <c r="I7" s="68"/>
      <c r="J7" s="68"/>
      <c r="K7" s="68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8"/>
      <c r="I8" s="68"/>
      <c r="J8" s="68"/>
      <c r="K8" s="68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8"/>
      <c r="I9" s="68"/>
      <c r="J9" s="68"/>
      <c r="K9" s="68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8"/>
      <c r="I10" s="68"/>
      <c r="J10" s="68"/>
      <c r="K10" s="68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8"/>
      <c r="I11" s="68"/>
      <c r="J11" s="68"/>
      <c r="K11" s="68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7902</v>
      </c>
      <c r="E14" s="45">
        <v>7902</v>
      </c>
      <c r="F14" s="45">
        <v>0</v>
      </c>
      <c r="G14" s="45">
        <v>7902</v>
      </c>
      <c r="H14" s="45"/>
      <c r="I14" s="45">
        <f t="shared" ref="I14:I17" si="0">J14+K14</f>
        <v>7902</v>
      </c>
      <c r="J14" s="45">
        <f t="shared" ref="J14" si="1">G14</f>
        <v>7902</v>
      </c>
      <c r="K14" s="45">
        <v>0</v>
      </c>
      <c r="L14" s="54" t="s">
        <v>32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753091.96</v>
      </c>
      <c r="E17" s="45">
        <v>0</v>
      </c>
      <c r="F17" s="45">
        <f t="shared" ref="F17" si="2">D17</f>
        <v>753091.96</v>
      </c>
      <c r="G17" s="45">
        <v>753091.96</v>
      </c>
      <c r="H17" s="45"/>
      <c r="I17" s="45">
        <f t="shared" si="0"/>
        <v>753091.96</v>
      </c>
      <c r="J17" s="45"/>
      <c r="K17" s="45">
        <f t="shared" ref="K17" si="3">G17</f>
        <v>753091.96</v>
      </c>
      <c r="L17" s="54" t="s">
        <v>32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1090755.42</v>
      </c>
      <c r="E18" s="45">
        <v>0</v>
      </c>
      <c r="F18" s="45">
        <f t="shared" ref="F18" si="4">D18</f>
        <v>1090755.42</v>
      </c>
      <c r="G18" s="45">
        <v>312604.99</v>
      </c>
      <c r="H18" s="45"/>
      <c r="I18" s="45">
        <f t="shared" ref="I18" si="5">J18+K18</f>
        <v>312604.99</v>
      </c>
      <c r="J18" s="45"/>
      <c r="K18" s="45">
        <f t="shared" ref="K18" si="6">G18</f>
        <v>312604.99</v>
      </c>
      <c r="L18" s="54" t="s">
        <v>32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/>
      <c r="E19" s="45"/>
      <c r="F19" s="45"/>
      <c r="G19" s="45"/>
      <c r="H19" s="45"/>
      <c r="I19" s="45"/>
      <c r="J19" s="45"/>
      <c r="K19" s="45"/>
      <c r="L19" s="54"/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1342495.62</v>
      </c>
      <c r="E20" s="45">
        <v>0</v>
      </c>
      <c r="F20" s="45">
        <v>1342495.62</v>
      </c>
      <c r="G20" s="45">
        <v>1333417.6000000001</v>
      </c>
      <c r="H20" s="45"/>
      <c r="I20" s="45">
        <f t="shared" ref="I20:I22" si="7">J20+K20</f>
        <v>1333417.6000000001</v>
      </c>
      <c r="J20" s="45"/>
      <c r="K20" s="45">
        <f t="shared" ref="K20" si="8">G20</f>
        <v>1333417.6000000001</v>
      </c>
      <c r="L20" s="54" t="s">
        <v>32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103854962.81999999</v>
      </c>
      <c r="E22" s="45">
        <v>0</v>
      </c>
      <c r="F22" s="45">
        <v>103854962.81999999</v>
      </c>
      <c r="G22" s="45">
        <v>103854962.81999999</v>
      </c>
      <c r="H22" s="45"/>
      <c r="I22" s="45">
        <f t="shared" si="7"/>
        <v>103854962.81999999</v>
      </c>
      <c r="J22" s="45"/>
      <c r="K22" s="45">
        <f t="shared" ref="K22:K24" si="9">G22</f>
        <v>103854962.81999999</v>
      </c>
      <c r="L22" s="54" t="s">
        <v>32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42.24</v>
      </c>
      <c r="E24" s="45">
        <v>0</v>
      </c>
      <c r="F24" s="45">
        <v>42.24</v>
      </c>
      <c r="G24" s="45">
        <v>42.24</v>
      </c>
      <c r="H24" s="45"/>
      <c r="I24" s="45">
        <f t="shared" ref="I24:I25" si="10">J24+K24</f>
        <v>42.24</v>
      </c>
      <c r="J24" s="45"/>
      <c r="K24" s="45">
        <f t="shared" si="9"/>
        <v>42.24</v>
      </c>
      <c r="L24" s="54" t="s">
        <v>32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468720</v>
      </c>
      <c r="E25" s="45">
        <f t="shared" ref="E25" si="11">D25</f>
        <v>468720</v>
      </c>
      <c r="F25" s="45">
        <v>0</v>
      </c>
      <c r="G25" s="45">
        <v>468720</v>
      </c>
      <c r="H25" s="45"/>
      <c r="I25" s="45">
        <f t="shared" si="10"/>
        <v>468720</v>
      </c>
      <c r="J25" s="45">
        <f t="shared" ref="J25" si="12">G25</f>
        <v>468720</v>
      </c>
      <c r="K25" s="45">
        <v>0</v>
      </c>
      <c r="L25" s="54" t="s">
        <v>32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34997760</v>
      </c>
      <c r="E26" s="45">
        <v>34997760</v>
      </c>
      <c r="F26" s="45">
        <v>0</v>
      </c>
      <c r="G26" s="45">
        <v>34997760</v>
      </c>
      <c r="H26" s="45"/>
      <c r="I26" s="45">
        <f t="shared" ref="I26:I27" si="13">J26+K26</f>
        <v>34997760</v>
      </c>
      <c r="J26" s="45">
        <f t="shared" ref="J26" si="14">G26</f>
        <v>34997760</v>
      </c>
      <c r="K26" s="45">
        <v>0</v>
      </c>
      <c r="L26" s="54" t="s">
        <v>32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36247.68</v>
      </c>
      <c r="E27" s="45">
        <v>0</v>
      </c>
      <c r="F27" s="45">
        <v>36247.68</v>
      </c>
      <c r="G27" s="45">
        <v>29142.28</v>
      </c>
      <c r="H27" s="45"/>
      <c r="I27" s="45">
        <f t="shared" si="13"/>
        <v>29142.28</v>
      </c>
      <c r="J27" s="45"/>
      <c r="K27" s="45">
        <f t="shared" ref="K27" si="15">G27</f>
        <v>29142.28</v>
      </c>
      <c r="L27" s="54" t="s">
        <v>32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2706493.4399999999</v>
      </c>
      <c r="E28" s="45">
        <v>0</v>
      </c>
      <c r="F28" s="45">
        <v>2706493.4399999999</v>
      </c>
      <c r="G28" s="45">
        <v>2169360.7599999998</v>
      </c>
      <c r="H28" s="45"/>
      <c r="I28" s="45">
        <f t="shared" ref="I28:I30" si="16">J28+K28</f>
        <v>2169360.7599999998</v>
      </c>
      <c r="J28" s="45"/>
      <c r="K28" s="45">
        <f t="shared" ref="K28:K29" si="17">G28</f>
        <v>2169360.7599999998</v>
      </c>
      <c r="L28" s="54" t="s">
        <v>32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353355806.43000001</v>
      </c>
      <c r="E29" s="45">
        <v>0</v>
      </c>
      <c r="F29" s="45">
        <f t="shared" ref="F29" si="18">D29</f>
        <v>353355806.43000001</v>
      </c>
      <c r="G29" s="45">
        <v>353355806.43000001</v>
      </c>
      <c r="H29" s="45"/>
      <c r="I29" s="45">
        <f t="shared" si="16"/>
        <v>353355806.43000001</v>
      </c>
      <c r="J29" s="45"/>
      <c r="K29" s="45">
        <f t="shared" si="17"/>
        <v>353355806.43000001</v>
      </c>
      <c r="L29" s="54" t="s">
        <v>32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3100979</v>
      </c>
      <c r="E30" s="45">
        <v>0</v>
      </c>
      <c r="F30" s="45">
        <v>3100979</v>
      </c>
      <c r="G30" s="45">
        <v>2685017.4</v>
      </c>
      <c r="H30" s="45"/>
      <c r="I30" s="45">
        <f t="shared" si="16"/>
        <v>2685017.4</v>
      </c>
      <c r="J30" s="45"/>
      <c r="K30" s="45">
        <f t="shared" ref="K30:K31" si="19">G30</f>
        <v>2685017.4</v>
      </c>
      <c r="L30" s="54" t="s">
        <v>32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145106.85</v>
      </c>
      <c r="E31" s="45">
        <v>0</v>
      </c>
      <c r="F31" s="45">
        <v>145106.85</v>
      </c>
      <c r="G31" s="45">
        <v>62775</v>
      </c>
      <c r="H31" s="45"/>
      <c r="I31" s="45">
        <f t="shared" ref="I31:I32" si="20">J31+K31</f>
        <v>62775</v>
      </c>
      <c r="J31" s="45"/>
      <c r="K31" s="45">
        <f t="shared" si="19"/>
        <v>62775</v>
      </c>
      <c r="L31" s="54" t="s">
        <v>32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2104347</v>
      </c>
      <c r="E32" s="45">
        <v>0</v>
      </c>
      <c r="F32" s="45">
        <v>2104347</v>
      </c>
      <c r="G32" s="45">
        <v>1791118</v>
      </c>
      <c r="H32" s="45"/>
      <c r="I32" s="45">
        <f t="shared" si="20"/>
        <v>1791118</v>
      </c>
      <c r="J32" s="45"/>
      <c r="K32" s="45">
        <f t="shared" ref="K32" si="21">G32</f>
        <v>1791118</v>
      </c>
      <c r="L32" s="54" t="s">
        <v>32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9305359</v>
      </c>
      <c r="E33" s="45">
        <v>7630394.3799999999</v>
      </c>
      <c r="F33" s="45">
        <v>1674964.62</v>
      </c>
      <c r="G33" s="45">
        <v>9305359</v>
      </c>
      <c r="H33" s="45"/>
      <c r="I33" s="45">
        <f t="shared" ref="I33:I35" si="22">J33+K33</f>
        <v>9305359</v>
      </c>
      <c r="J33" s="45">
        <f t="shared" ref="J33" si="23">G33*82/100</f>
        <v>7630394.3799999999</v>
      </c>
      <c r="K33" s="45">
        <f t="shared" ref="K33" si="24">G33-J33</f>
        <v>1674964.62</v>
      </c>
      <c r="L33" s="54" t="s">
        <v>32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>
        <v>14140</v>
      </c>
      <c r="E34" s="45">
        <v>0</v>
      </c>
      <c r="F34" s="45">
        <v>14140</v>
      </c>
      <c r="G34" s="45">
        <v>7000</v>
      </c>
      <c r="H34" s="45"/>
      <c r="I34" s="45">
        <f t="shared" si="22"/>
        <v>7000</v>
      </c>
      <c r="J34" s="45"/>
      <c r="K34" s="45">
        <f t="shared" ref="K34" si="25">G34</f>
        <v>7000</v>
      </c>
      <c r="L34" s="54" t="s">
        <v>32</v>
      </c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733131.97</v>
      </c>
      <c r="E35" s="45">
        <v>0</v>
      </c>
      <c r="F35" s="45">
        <f t="shared" ref="F35" si="26">D35</f>
        <v>733131.97</v>
      </c>
      <c r="G35" s="45">
        <v>731933.65</v>
      </c>
      <c r="H35" s="45"/>
      <c r="I35" s="45">
        <f t="shared" si="22"/>
        <v>731933.65</v>
      </c>
      <c r="J35" s="45"/>
      <c r="K35" s="45">
        <f t="shared" ref="K35:K37" si="27">G35</f>
        <v>731933.65</v>
      </c>
      <c r="L35" s="54" t="s">
        <v>32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618300</v>
      </c>
      <c r="E36" s="45">
        <v>0</v>
      </c>
      <c r="F36" s="45">
        <f t="shared" ref="F36:F38" si="28">D36</f>
        <v>618300</v>
      </c>
      <c r="G36" s="45">
        <v>618300</v>
      </c>
      <c r="H36" s="45"/>
      <c r="I36" s="45">
        <f t="shared" ref="I36:I38" si="29">J36+K36</f>
        <v>618300</v>
      </c>
      <c r="J36" s="45"/>
      <c r="K36" s="45">
        <f t="shared" si="27"/>
        <v>618300</v>
      </c>
      <c r="L36" s="54" t="s">
        <v>32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>
        <v>28015.61</v>
      </c>
      <c r="E37" s="45">
        <v>0</v>
      </c>
      <c r="F37" s="45">
        <f t="shared" si="28"/>
        <v>28015.61</v>
      </c>
      <c r="G37" s="45">
        <v>0</v>
      </c>
      <c r="H37" s="45"/>
      <c r="I37" s="45">
        <f t="shared" si="29"/>
        <v>0</v>
      </c>
      <c r="J37" s="45"/>
      <c r="K37" s="45">
        <f t="shared" si="27"/>
        <v>0</v>
      </c>
      <c r="L37" s="54" t="s">
        <v>32</v>
      </c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1163277.03</v>
      </c>
      <c r="E38" s="45">
        <v>0</v>
      </c>
      <c r="F38" s="45">
        <f t="shared" si="28"/>
        <v>1163277.03</v>
      </c>
      <c r="G38" s="45">
        <v>800865.73</v>
      </c>
      <c r="H38" s="45"/>
      <c r="I38" s="45">
        <f t="shared" si="29"/>
        <v>800865.73</v>
      </c>
      <c r="J38" s="45"/>
      <c r="K38" s="45">
        <f t="shared" ref="K38:K39" si="30">G38</f>
        <v>800865.73</v>
      </c>
      <c r="L38" s="54" t="s">
        <v>32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75377.23</v>
      </c>
      <c r="E39" s="45">
        <v>0</v>
      </c>
      <c r="F39" s="45">
        <f t="shared" ref="F39:F40" si="31">D39</f>
        <v>75377.23</v>
      </c>
      <c r="G39" s="45">
        <v>59550.8</v>
      </c>
      <c r="H39" s="45"/>
      <c r="I39" s="45">
        <f t="shared" ref="I39:I40" si="32">J39+K39</f>
        <v>59550.8</v>
      </c>
      <c r="J39" s="45"/>
      <c r="K39" s="45">
        <f t="shared" si="30"/>
        <v>59550.8</v>
      </c>
      <c r="L39" s="54" t="s">
        <v>32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10261993.689999999</v>
      </c>
      <c r="E40" s="45">
        <v>0</v>
      </c>
      <c r="F40" s="45">
        <f t="shared" si="31"/>
        <v>10261993.689999999</v>
      </c>
      <c r="G40" s="45">
        <v>9949808.6500000004</v>
      </c>
      <c r="H40" s="45"/>
      <c r="I40" s="45">
        <f t="shared" si="32"/>
        <v>9949808.6500000004</v>
      </c>
      <c r="J40" s="45"/>
      <c r="K40" s="45">
        <f t="shared" ref="K40" si="33">G40</f>
        <v>9949808.6500000004</v>
      </c>
      <c r="L40" s="54" t="s">
        <v>32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64268160</v>
      </c>
      <c r="E41" s="45">
        <v>52688248.799999997</v>
      </c>
      <c r="F41" s="45">
        <v>11579911.199999999</v>
      </c>
      <c r="G41" s="45">
        <v>64268160</v>
      </c>
      <c r="H41" s="45"/>
      <c r="I41" s="45">
        <f t="shared" ref="I41:I43" si="34">J41+K41</f>
        <v>64268160</v>
      </c>
      <c r="J41" s="45">
        <f t="shared" ref="J41" si="35">E41</f>
        <v>52688248.799999997</v>
      </c>
      <c r="K41" s="45">
        <f t="shared" ref="K41" si="36">G41-J41</f>
        <v>11579911.200000003</v>
      </c>
      <c r="L41" s="54" t="s">
        <v>32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>
        <v>200970</v>
      </c>
      <c r="E42" s="45">
        <v>0</v>
      </c>
      <c r="F42" s="45">
        <f t="shared" ref="F42:F43" si="37">D42</f>
        <v>200970</v>
      </c>
      <c r="G42" s="45">
        <v>200970</v>
      </c>
      <c r="H42" s="45"/>
      <c r="I42" s="45">
        <f t="shared" si="34"/>
        <v>200970</v>
      </c>
      <c r="J42" s="45"/>
      <c r="K42" s="45">
        <f t="shared" ref="K42:K43" si="38">G42</f>
        <v>200970</v>
      </c>
      <c r="L42" s="54" t="s">
        <v>32</v>
      </c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385609</v>
      </c>
      <c r="E43" s="45">
        <v>0</v>
      </c>
      <c r="F43" s="45">
        <f t="shared" si="37"/>
        <v>385609</v>
      </c>
      <c r="G43" s="45">
        <v>51123</v>
      </c>
      <c r="H43" s="45"/>
      <c r="I43" s="45">
        <f t="shared" si="34"/>
        <v>51123</v>
      </c>
      <c r="J43" s="45"/>
      <c r="K43" s="45">
        <f t="shared" si="38"/>
        <v>51123</v>
      </c>
      <c r="L43" s="54" t="s">
        <v>32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10635196.300000001</v>
      </c>
      <c r="E45" s="45">
        <v>0</v>
      </c>
      <c r="F45" s="45">
        <v>10635196.300000001</v>
      </c>
      <c r="G45" s="45">
        <v>10093965.48</v>
      </c>
      <c r="H45" s="45"/>
      <c r="I45" s="45">
        <f t="shared" ref="I45:I46" si="39">J45+K45</f>
        <v>10093965.48</v>
      </c>
      <c r="J45" s="45"/>
      <c r="K45" s="45">
        <f t="shared" ref="K45" si="40">G45</f>
        <v>10093965.48</v>
      </c>
      <c r="L45" s="54" t="s">
        <v>32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2298632.16</v>
      </c>
      <c r="E46" s="45">
        <v>0</v>
      </c>
      <c r="F46" s="45">
        <f t="shared" ref="F46:F47" si="41">D46</f>
        <v>2298632.16</v>
      </c>
      <c r="G46" s="45">
        <v>1572451.15</v>
      </c>
      <c r="H46" s="45"/>
      <c r="I46" s="45">
        <f t="shared" si="39"/>
        <v>1572451.15</v>
      </c>
      <c r="J46" s="45"/>
      <c r="K46" s="45">
        <f t="shared" ref="K46:K47" si="42">G46</f>
        <v>1572451.15</v>
      </c>
      <c r="L46" s="54" t="s">
        <v>32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>
        <v>7748700</v>
      </c>
      <c r="E47" s="45">
        <v>0</v>
      </c>
      <c r="F47" s="45">
        <f t="shared" si="41"/>
        <v>7748700</v>
      </c>
      <c r="G47" s="45">
        <v>7748700</v>
      </c>
      <c r="H47" s="45"/>
      <c r="I47" s="45">
        <f t="shared" ref="I47" si="43">J47+K47</f>
        <v>7748700</v>
      </c>
      <c r="J47" s="45"/>
      <c r="K47" s="45">
        <f t="shared" si="42"/>
        <v>7748700</v>
      </c>
      <c r="L47" s="54" t="s">
        <v>32</v>
      </c>
    </row>
    <row r="48" spans="1:12" ht="21" customHeight="1" x14ac:dyDescent="0.2">
      <c r="A48" s="56" t="s">
        <v>210</v>
      </c>
      <c r="B48" s="57"/>
      <c r="C48" s="57"/>
      <c r="D48" s="58">
        <f t="shared" ref="D48:K48" si="44">SUM(D14:D47)</f>
        <v>611701572.44999993</v>
      </c>
      <c r="E48" s="58">
        <f t="shared" si="44"/>
        <v>95793025.180000007</v>
      </c>
      <c r="F48" s="58">
        <f t="shared" si="44"/>
        <v>515908547.2700001</v>
      </c>
      <c r="G48" s="58">
        <f t="shared" si="44"/>
        <v>607229908.93999994</v>
      </c>
      <c r="H48" s="58">
        <f t="shared" si="44"/>
        <v>0</v>
      </c>
      <c r="I48" s="58">
        <f t="shared" si="44"/>
        <v>607229908.93999994</v>
      </c>
      <c r="J48" s="58">
        <f t="shared" si="44"/>
        <v>95793025.180000007</v>
      </c>
      <c r="K48" s="58">
        <f t="shared" si="44"/>
        <v>511436883.75999993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7" tint="0.39997558519241921"/>
  </sheetPr>
  <dimension ref="A1:M51"/>
  <sheetViews>
    <sheetView showGridLines="0" zoomScale="80" zoomScaleNormal="80" workbookViewId="0">
      <pane ySplit="13" topLeftCell="A14" activePane="bottomLeft" state="frozen"/>
      <selection pane="bottomLeft" activeCell="M24" sqref="M24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20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67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8"/>
      <c r="I7" s="68"/>
      <c r="J7" s="68"/>
      <c r="K7" s="68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8"/>
      <c r="I8" s="68"/>
      <c r="J8" s="68"/>
      <c r="K8" s="68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8"/>
      <c r="I9" s="68"/>
      <c r="J9" s="68"/>
      <c r="K9" s="68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8"/>
      <c r="I10" s="68"/>
      <c r="J10" s="68"/>
      <c r="K10" s="68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8"/>
      <c r="I11" s="68"/>
      <c r="J11" s="68"/>
      <c r="K11" s="68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/>
      <c r="E14" s="45"/>
      <c r="F14" s="45"/>
      <c r="G14" s="45"/>
      <c r="H14" s="45"/>
      <c r="I14" s="45"/>
      <c r="J14" s="45"/>
      <c r="K14" s="45"/>
      <c r="L14" s="54"/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3" ht="22.5" x14ac:dyDescent="0.2">
      <c r="A17" s="53" t="s">
        <v>52</v>
      </c>
      <c r="B17" s="53" t="s">
        <v>64</v>
      </c>
      <c r="C17" s="54" t="s">
        <v>65</v>
      </c>
      <c r="D17" s="45"/>
      <c r="E17" s="45"/>
      <c r="F17" s="45"/>
      <c r="G17" s="45"/>
      <c r="H17" s="45"/>
      <c r="I17" s="45"/>
      <c r="J17" s="45"/>
      <c r="K17" s="45"/>
      <c r="L17" s="54"/>
    </row>
    <row r="18" spans="1:13" ht="33.75" x14ac:dyDescent="0.2">
      <c r="A18" s="53" t="s">
        <v>52</v>
      </c>
      <c r="B18" s="53" t="s">
        <v>67</v>
      </c>
      <c r="C18" s="54" t="s">
        <v>68</v>
      </c>
      <c r="D18" s="45"/>
      <c r="E18" s="45"/>
      <c r="F18" s="45"/>
      <c r="G18" s="45"/>
      <c r="H18" s="45"/>
      <c r="I18" s="45"/>
      <c r="J18" s="45"/>
      <c r="K18" s="45"/>
      <c r="L18" s="54"/>
    </row>
    <row r="19" spans="1:13" ht="22.5" x14ac:dyDescent="0.2">
      <c r="A19" s="53" t="s">
        <v>69</v>
      </c>
      <c r="B19" s="53" t="s">
        <v>70</v>
      </c>
      <c r="C19" s="54" t="s">
        <v>71</v>
      </c>
      <c r="D19" s="45">
        <v>2008100</v>
      </c>
      <c r="E19" s="45">
        <v>2008100</v>
      </c>
      <c r="F19" s="45">
        <v>0</v>
      </c>
      <c r="G19" s="45">
        <v>2008100</v>
      </c>
      <c r="H19" s="45">
        <v>0</v>
      </c>
      <c r="I19" s="45">
        <v>2008100</v>
      </c>
      <c r="J19" s="45">
        <v>2008100</v>
      </c>
      <c r="K19" s="45">
        <v>0</v>
      </c>
      <c r="L19" s="54"/>
      <c r="M19" s="46" t="s">
        <v>220</v>
      </c>
    </row>
    <row r="20" spans="1:13" ht="33.75" x14ac:dyDescent="0.2">
      <c r="A20" s="53" t="s">
        <v>143</v>
      </c>
      <c r="B20" s="53" t="s">
        <v>144</v>
      </c>
      <c r="C20" s="54" t="s">
        <v>145</v>
      </c>
      <c r="D20" s="45"/>
      <c r="E20" s="45"/>
      <c r="F20" s="45"/>
      <c r="G20" s="45"/>
      <c r="H20" s="45"/>
      <c r="I20" s="45"/>
      <c r="J20" s="45"/>
      <c r="K20" s="45"/>
      <c r="L20" s="54"/>
    </row>
    <row r="21" spans="1:13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3" ht="22.5" x14ac:dyDescent="0.2">
      <c r="A22" s="53" t="s">
        <v>149</v>
      </c>
      <c r="B22" s="53" t="s">
        <v>150</v>
      </c>
      <c r="C22" s="54" t="s">
        <v>151</v>
      </c>
      <c r="D22" s="45"/>
      <c r="E22" s="45"/>
      <c r="F22" s="45"/>
      <c r="G22" s="45"/>
      <c r="H22" s="45"/>
      <c r="I22" s="45"/>
      <c r="J22" s="45"/>
      <c r="K22" s="45"/>
      <c r="L22" s="54"/>
    </row>
    <row r="23" spans="1:13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3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3" ht="67.5" x14ac:dyDescent="0.2">
      <c r="A25" s="53" t="s">
        <v>157</v>
      </c>
      <c r="B25" s="53" t="s">
        <v>158</v>
      </c>
      <c r="C25" s="55" t="s">
        <v>159</v>
      </c>
      <c r="D25" s="45"/>
      <c r="E25" s="45"/>
      <c r="F25" s="45"/>
      <c r="G25" s="45"/>
      <c r="H25" s="45"/>
      <c r="I25" s="45"/>
      <c r="J25" s="45"/>
      <c r="K25" s="45"/>
      <c r="L25" s="54"/>
    </row>
    <row r="26" spans="1:13" ht="56.25" x14ac:dyDescent="0.2">
      <c r="A26" s="53" t="s">
        <v>157</v>
      </c>
      <c r="B26" s="53" t="s">
        <v>160</v>
      </c>
      <c r="C26" s="55" t="s">
        <v>161</v>
      </c>
      <c r="D26" s="45"/>
      <c r="E26" s="45"/>
      <c r="F26" s="45"/>
      <c r="G26" s="45"/>
      <c r="H26" s="45"/>
      <c r="I26" s="45"/>
      <c r="J26" s="45"/>
      <c r="K26" s="45"/>
      <c r="L26" s="54"/>
    </row>
    <row r="27" spans="1:13" ht="56.25" x14ac:dyDescent="0.2">
      <c r="A27" s="53" t="s">
        <v>157</v>
      </c>
      <c r="B27" s="53" t="s">
        <v>162</v>
      </c>
      <c r="C27" s="55" t="s">
        <v>163</v>
      </c>
      <c r="D27" s="45"/>
      <c r="E27" s="45"/>
      <c r="F27" s="45"/>
      <c r="G27" s="45"/>
      <c r="H27" s="45"/>
      <c r="I27" s="45"/>
      <c r="J27" s="45"/>
      <c r="K27" s="45"/>
      <c r="L27" s="54"/>
    </row>
    <row r="28" spans="1:13" ht="67.5" x14ac:dyDescent="0.2">
      <c r="A28" s="53" t="s">
        <v>157</v>
      </c>
      <c r="B28" s="53" t="s">
        <v>164</v>
      </c>
      <c r="C28" s="55" t="s">
        <v>165</v>
      </c>
      <c r="D28" s="45"/>
      <c r="E28" s="45"/>
      <c r="F28" s="45"/>
      <c r="G28" s="45"/>
      <c r="H28" s="45"/>
      <c r="I28" s="45"/>
      <c r="J28" s="45"/>
      <c r="K28" s="45"/>
      <c r="L28" s="54"/>
    </row>
    <row r="29" spans="1:13" ht="78.75" x14ac:dyDescent="0.2">
      <c r="A29" s="53" t="s">
        <v>157</v>
      </c>
      <c r="B29" s="53" t="s">
        <v>166</v>
      </c>
      <c r="C29" s="55" t="s">
        <v>167</v>
      </c>
      <c r="D29" s="45"/>
      <c r="E29" s="45"/>
      <c r="F29" s="45"/>
      <c r="G29" s="45"/>
      <c r="H29" s="45"/>
      <c r="I29" s="45"/>
      <c r="J29" s="45"/>
      <c r="K29" s="45"/>
      <c r="L29" s="54"/>
    </row>
    <row r="30" spans="1:13" ht="67.5" x14ac:dyDescent="0.2">
      <c r="A30" s="53" t="s">
        <v>157</v>
      </c>
      <c r="B30" s="53" t="s">
        <v>168</v>
      </c>
      <c r="C30" s="55" t="s">
        <v>169</v>
      </c>
      <c r="D30" s="45"/>
      <c r="E30" s="45"/>
      <c r="F30" s="45"/>
      <c r="G30" s="45"/>
      <c r="H30" s="45"/>
      <c r="I30" s="45"/>
      <c r="J30" s="45"/>
      <c r="K30" s="45"/>
      <c r="L30" s="54"/>
    </row>
    <row r="31" spans="1:13" ht="45" x14ac:dyDescent="0.2">
      <c r="A31" s="53" t="s">
        <v>157</v>
      </c>
      <c r="B31" s="53" t="s">
        <v>170</v>
      </c>
      <c r="C31" s="55" t="s">
        <v>171</v>
      </c>
      <c r="D31" s="45"/>
      <c r="E31" s="45"/>
      <c r="F31" s="45"/>
      <c r="G31" s="45"/>
      <c r="H31" s="45"/>
      <c r="I31" s="45"/>
      <c r="J31" s="45"/>
      <c r="K31" s="45"/>
      <c r="L31" s="54"/>
    </row>
    <row r="32" spans="1:13" ht="67.5" x14ac:dyDescent="0.2">
      <c r="A32" s="53" t="s">
        <v>157</v>
      </c>
      <c r="B32" s="53" t="s">
        <v>172</v>
      </c>
      <c r="C32" s="55" t="s">
        <v>173</v>
      </c>
      <c r="D32" s="45"/>
      <c r="E32" s="45"/>
      <c r="F32" s="45"/>
      <c r="G32" s="45"/>
      <c r="H32" s="45"/>
      <c r="I32" s="45"/>
      <c r="J32" s="45"/>
      <c r="K32" s="45"/>
      <c r="L32" s="54"/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/>
      <c r="E33" s="45"/>
      <c r="F33" s="45"/>
      <c r="G33" s="45"/>
      <c r="H33" s="45"/>
      <c r="I33" s="45"/>
      <c r="J33" s="45"/>
      <c r="K33" s="45"/>
      <c r="L33" s="54"/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/>
      <c r="E35" s="45"/>
      <c r="F35" s="45"/>
      <c r="G35" s="45"/>
      <c r="H35" s="45"/>
      <c r="I35" s="45"/>
      <c r="J35" s="45"/>
      <c r="K35" s="45"/>
      <c r="L35" s="54"/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/>
      <c r="E36" s="45"/>
      <c r="F36" s="45"/>
      <c r="G36" s="45"/>
      <c r="H36" s="45"/>
      <c r="I36" s="45"/>
      <c r="J36" s="45"/>
      <c r="K36" s="45"/>
      <c r="L36" s="54"/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/>
      <c r="E38" s="45"/>
      <c r="F38" s="45"/>
      <c r="G38" s="45"/>
      <c r="H38" s="45"/>
      <c r="I38" s="45"/>
      <c r="J38" s="45"/>
      <c r="K38" s="45"/>
      <c r="L38" s="54"/>
    </row>
    <row r="39" spans="1:12" ht="45" x14ac:dyDescent="0.2">
      <c r="A39" s="53" t="s">
        <v>187</v>
      </c>
      <c r="B39" s="53" t="s">
        <v>190</v>
      </c>
      <c r="C39" s="54" t="s">
        <v>191</v>
      </c>
      <c r="D39" s="45"/>
      <c r="E39" s="45"/>
      <c r="F39" s="45"/>
      <c r="G39" s="45"/>
      <c r="H39" s="45"/>
      <c r="I39" s="45"/>
      <c r="J39" s="45"/>
      <c r="K39" s="45"/>
      <c r="L39" s="54"/>
    </row>
    <row r="40" spans="1:12" ht="45" x14ac:dyDescent="0.2">
      <c r="A40" s="53" t="s">
        <v>187</v>
      </c>
      <c r="B40" s="53" t="s">
        <v>192</v>
      </c>
      <c r="C40" s="54" t="s">
        <v>193</v>
      </c>
      <c r="D40" s="45"/>
      <c r="E40" s="45"/>
      <c r="F40" s="45"/>
      <c r="G40" s="45"/>
      <c r="H40" s="45"/>
      <c r="I40" s="45"/>
      <c r="J40" s="45"/>
      <c r="K40" s="45"/>
      <c r="L40" s="54"/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/>
      <c r="E41" s="45"/>
      <c r="F41" s="45"/>
      <c r="G41" s="45"/>
      <c r="H41" s="45"/>
      <c r="I41" s="45"/>
      <c r="J41" s="45"/>
      <c r="K41" s="45"/>
      <c r="L41" s="54"/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/>
      <c r="E43" s="45"/>
      <c r="F43" s="45"/>
      <c r="G43" s="45"/>
      <c r="H43" s="45"/>
      <c r="I43" s="45"/>
      <c r="J43" s="45"/>
      <c r="K43" s="45"/>
      <c r="L43" s="54"/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/>
      <c r="E45" s="45"/>
      <c r="F45" s="45"/>
      <c r="G45" s="45"/>
      <c r="H45" s="45"/>
      <c r="I45" s="45"/>
      <c r="J45" s="45"/>
      <c r="K45" s="45"/>
      <c r="L45" s="54"/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/>
      <c r="E46" s="45"/>
      <c r="F46" s="45"/>
      <c r="G46" s="45"/>
      <c r="H46" s="45"/>
      <c r="I46" s="45"/>
      <c r="J46" s="45"/>
      <c r="K46" s="45"/>
      <c r="L46" s="54"/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0">SUM(D14:D47)</f>
        <v>2008100</v>
      </c>
      <c r="E48" s="58">
        <f t="shared" si="0"/>
        <v>2008100</v>
      </c>
      <c r="F48" s="58">
        <f t="shared" si="0"/>
        <v>0</v>
      </c>
      <c r="G48" s="58">
        <f t="shared" si="0"/>
        <v>2008100</v>
      </c>
      <c r="H48" s="58">
        <f t="shared" si="0"/>
        <v>0</v>
      </c>
      <c r="I48" s="58">
        <f t="shared" si="0"/>
        <v>2008100</v>
      </c>
      <c r="J48" s="58">
        <f t="shared" si="0"/>
        <v>2008100</v>
      </c>
      <c r="K48" s="58">
        <f t="shared" si="0"/>
        <v>0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8" tint="-0.249977111117893"/>
  </sheetPr>
  <dimension ref="A1:M51"/>
  <sheetViews>
    <sheetView showGridLines="0" zoomScale="90" zoomScaleNormal="90" workbookViewId="0">
      <pane ySplit="13" topLeftCell="A14" activePane="bottomLeft" state="frozen"/>
      <selection pane="bottomLeft" activeCell="K28" sqref="K28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7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72"/>
      <c r="I7" s="72"/>
      <c r="J7" s="72"/>
      <c r="K7" s="7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72"/>
      <c r="I8" s="72"/>
      <c r="J8" s="72"/>
      <c r="K8" s="7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72"/>
      <c r="I9" s="72"/>
      <c r="J9" s="72"/>
      <c r="K9" s="7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72"/>
      <c r="I10" s="72"/>
      <c r="J10" s="72"/>
      <c r="K10" s="7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72"/>
      <c r="I11" s="72"/>
      <c r="J11" s="72"/>
      <c r="K11" s="7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8423</v>
      </c>
      <c r="E14" s="45">
        <v>8423</v>
      </c>
      <c r="F14" s="45">
        <v>0</v>
      </c>
      <c r="G14" s="45">
        <v>8423</v>
      </c>
      <c r="H14" s="45"/>
      <c r="I14" s="45">
        <f t="shared" ref="I14:I17" si="0">J14+K14</f>
        <v>8423</v>
      </c>
      <c r="J14" s="45">
        <f t="shared" ref="J14" si="1">G14</f>
        <v>8423</v>
      </c>
      <c r="K14" s="45">
        <v>0</v>
      </c>
      <c r="L14" s="54" t="s">
        <v>34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800680.43</v>
      </c>
      <c r="E17" s="45">
        <v>0</v>
      </c>
      <c r="F17" s="45">
        <f t="shared" ref="F17" si="2">D17</f>
        <v>800680.43</v>
      </c>
      <c r="G17" s="45">
        <v>800680.43</v>
      </c>
      <c r="H17" s="45"/>
      <c r="I17" s="45">
        <f t="shared" si="0"/>
        <v>800680.43</v>
      </c>
      <c r="J17" s="45"/>
      <c r="K17" s="45">
        <f t="shared" ref="K17" si="3">G17</f>
        <v>800680.43</v>
      </c>
      <c r="L17" s="54" t="s">
        <v>34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1079273.78</v>
      </c>
      <c r="E18" s="45">
        <v>0</v>
      </c>
      <c r="F18" s="45">
        <f t="shared" ref="F18" si="4">D18</f>
        <v>1079273.78</v>
      </c>
      <c r="G18" s="45">
        <v>829114.1</v>
      </c>
      <c r="H18" s="45"/>
      <c r="I18" s="45">
        <f t="shared" ref="I18" si="5">J18+K18</f>
        <v>829114.1</v>
      </c>
      <c r="J18" s="45"/>
      <c r="K18" s="45">
        <f t="shared" ref="K18" si="6">G18</f>
        <v>829114.1</v>
      </c>
      <c r="L18" s="54" t="s">
        <v>34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/>
      <c r="E19" s="45"/>
      <c r="F19" s="45"/>
      <c r="G19" s="45"/>
      <c r="H19" s="45"/>
      <c r="I19" s="45"/>
      <c r="J19" s="45"/>
      <c r="K19" s="45"/>
      <c r="L19" s="54"/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936255.52</v>
      </c>
      <c r="E20" s="45">
        <v>0</v>
      </c>
      <c r="F20" s="45">
        <v>936255.52</v>
      </c>
      <c r="G20" s="45">
        <v>841725.68</v>
      </c>
      <c r="H20" s="45"/>
      <c r="I20" s="45">
        <f t="shared" ref="I20:I22" si="7">J20+K20</f>
        <v>841725.68</v>
      </c>
      <c r="J20" s="45"/>
      <c r="K20" s="45">
        <f t="shared" ref="K20" si="8">G20</f>
        <v>841725.68</v>
      </c>
      <c r="L20" s="54" t="s">
        <v>34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>
        <v>1207340.6399999999</v>
      </c>
      <c r="E21" s="45">
        <v>0</v>
      </c>
      <c r="F21" s="45">
        <v>1207340.6399999999</v>
      </c>
      <c r="G21" s="45">
        <v>1207340.6399999999</v>
      </c>
      <c r="H21" s="45"/>
      <c r="I21" s="45">
        <f t="shared" si="7"/>
        <v>1207340.6399999999</v>
      </c>
      <c r="J21" s="45"/>
      <c r="K21" s="45">
        <f t="shared" ref="K21:K22" si="9">G21</f>
        <v>1207340.6399999999</v>
      </c>
      <c r="L21" s="54" t="s">
        <v>34</v>
      </c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40746341.299999997</v>
      </c>
      <c r="E22" s="45">
        <v>0</v>
      </c>
      <c r="F22" s="45">
        <v>40746341.299999997</v>
      </c>
      <c r="G22" s="45">
        <v>40746341.299999997</v>
      </c>
      <c r="H22" s="45"/>
      <c r="I22" s="45">
        <f t="shared" si="7"/>
        <v>40746341.299999997</v>
      </c>
      <c r="J22" s="45"/>
      <c r="K22" s="45">
        <f t="shared" si="9"/>
        <v>40746341.299999997</v>
      </c>
      <c r="L22" s="54" t="s">
        <v>34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624960</v>
      </c>
      <c r="E25" s="45">
        <f t="shared" ref="E25" si="10">D25</f>
        <v>624960</v>
      </c>
      <c r="F25" s="45">
        <v>0</v>
      </c>
      <c r="G25" s="45">
        <v>624960</v>
      </c>
      <c r="H25" s="45"/>
      <c r="I25" s="45">
        <f t="shared" ref="I25" si="11">J25+K25</f>
        <v>624960</v>
      </c>
      <c r="J25" s="45">
        <f t="shared" ref="J25" si="12">G25</f>
        <v>624960</v>
      </c>
      <c r="K25" s="45">
        <v>0</v>
      </c>
      <c r="L25" s="54" t="s">
        <v>34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36286740</v>
      </c>
      <c r="E26" s="45">
        <v>36286740</v>
      </c>
      <c r="F26" s="45">
        <v>0</v>
      </c>
      <c r="G26" s="45">
        <v>35700840</v>
      </c>
      <c r="H26" s="45"/>
      <c r="I26" s="45">
        <f t="shared" ref="I26:I27" si="13">J26+K26</f>
        <v>35700840</v>
      </c>
      <c r="J26" s="45">
        <f t="shared" ref="J26" si="14">G26</f>
        <v>35700840</v>
      </c>
      <c r="K26" s="45">
        <v>0</v>
      </c>
      <c r="L26" s="54" t="s">
        <v>34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48330.239999999998</v>
      </c>
      <c r="E27" s="45">
        <v>0</v>
      </c>
      <c r="F27" s="45">
        <v>48330.239999999998</v>
      </c>
      <c r="G27" s="45">
        <v>44700.639999999999</v>
      </c>
      <c r="H27" s="45"/>
      <c r="I27" s="45">
        <f t="shared" si="13"/>
        <v>44700.639999999999</v>
      </c>
      <c r="J27" s="45"/>
      <c r="K27" s="45">
        <f t="shared" ref="K27" si="15">G27</f>
        <v>44700.639999999999</v>
      </c>
      <c r="L27" s="54" t="s">
        <v>34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2806174.56</v>
      </c>
      <c r="E28" s="45">
        <v>0</v>
      </c>
      <c r="F28" s="45">
        <v>2806174.56</v>
      </c>
      <c r="G28" s="45">
        <v>2166556.83</v>
      </c>
      <c r="H28" s="45"/>
      <c r="I28" s="45">
        <f t="shared" ref="I28:I30" si="16">J28+K28</f>
        <v>2166556.83</v>
      </c>
      <c r="J28" s="45"/>
      <c r="K28" s="45">
        <f t="shared" ref="K28:K29" si="17">G28</f>
        <v>2166556.83</v>
      </c>
      <c r="L28" s="54" t="s">
        <v>34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296936553.20999998</v>
      </c>
      <c r="E29" s="45">
        <v>0</v>
      </c>
      <c r="F29" s="45">
        <f t="shared" ref="F29" si="18">D29</f>
        <v>296936553.20999998</v>
      </c>
      <c r="G29" s="45">
        <v>296936553.20999998</v>
      </c>
      <c r="H29" s="45"/>
      <c r="I29" s="45">
        <f t="shared" si="16"/>
        <v>296936553.20999998</v>
      </c>
      <c r="J29" s="45"/>
      <c r="K29" s="45">
        <f t="shared" si="17"/>
        <v>296936553.20999998</v>
      </c>
      <c r="L29" s="54" t="s">
        <v>34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3733492</v>
      </c>
      <c r="E30" s="45">
        <v>0</v>
      </c>
      <c r="F30" s="45">
        <v>3733492</v>
      </c>
      <c r="G30" s="45">
        <v>3608578.44</v>
      </c>
      <c r="H30" s="45"/>
      <c r="I30" s="45">
        <f t="shared" si="16"/>
        <v>3608578.44</v>
      </c>
      <c r="J30" s="45"/>
      <c r="K30" s="45">
        <f t="shared" ref="K30:K31" si="19">G30</f>
        <v>3608578.44</v>
      </c>
      <c r="L30" s="54" t="s">
        <v>34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111744.29</v>
      </c>
      <c r="E31" s="45">
        <v>0</v>
      </c>
      <c r="F31" s="45">
        <v>111744.29</v>
      </c>
      <c r="G31" s="45">
        <v>109920</v>
      </c>
      <c r="H31" s="45"/>
      <c r="I31" s="45">
        <f t="shared" ref="I31:I32" si="20">J31+K31</f>
        <v>109920</v>
      </c>
      <c r="J31" s="45"/>
      <c r="K31" s="45">
        <f t="shared" si="19"/>
        <v>109920</v>
      </c>
      <c r="L31" s="54" t="s">
        <v>34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410368</v>
      </c>
      <c r="E32" s="45">
        <v>0</v>
      </c>
      <c r="F32" s="45">
        <v>410368</v>
      </c>
      <c r="G32" s="45">
        <v>376042.92</v>
      </c>
      <c r="H32" s="45"/>
      <c r="I32" s="45">
        <f t="shared" si="20"/>
        <v>376042.92</v>
      </c>
      <c r="J32" s="45"/>
      <c r="K32" s="45">
        <f t="shared" ref="K32" si="21">G32</f>
        <v>376042.92</v>
      </c>
      <c r="L32" s="54" t="s">
        <v>34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7030569</v>
      </c>
      <c r="E33" s="45">
        <v>5765066.5800000001</v>
      </c>
      <c r="F33" s="45">
        <v>1265502.42</v>
      </c>
      <c r="G33" s="45">
        <v>7030569</v>
      </c>
      <c r="H33" s="45"/>
      <c r="I33" s="45">
        <f t="shared" ref="I33" si="22">J33+K33</f>
        <v>7030569</v>
      </c>
      <c r="J33" s="45">
        <f t="shared" ref="J33" si="23">G33*82/100</f>
        <v>5765066.5800000001</v>
      </c>
      <c r="K33" s="45">
        <f t="shared" ref="K33" si="24">G33-J33</f>
        <v>1265502.42</v>
      </c>
      <c r="L33" s="54" t="s">
        <v>34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805668.38</v>
      </c>
      <c r="E35" s="45">
        <v>0</v>
      </c>
      <c r="F35" s="45">
        <f t="shared" ref="F35" si="25">D35</f>
        <v>805668.38</v>
      </c>
      <c r="G35" s="45">
        <v>805668.38</v>
      </c>
      <c r="H35" s="45"/>
      <c r="I35" s="45">
        <f t="shared" ref="I35:I37" si="26">J35+K35</f>
        <v>805668.38</v>
      </c>
      <c r="J35" s="45"/>
      <c r="K35" s="45">
        <f t="shared" ref="K35:K37" si="27">G35</f>
        <v>805668.38</v>
      </c>
      <c r="L35" s="54" t="s">
        <v>34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611900</v>
      </c>
      <c r="E36" s="45">
        <v>0</v>
      </c>
      <c r="F36" s="45">
        <f t="shared" ref="F36:F38" si="28">D36</f>
        <v>611900</v>
      </c>
      <c r="G36" s="45">
        <v>611900</v>
      </c>
      <c r="H36" s="45"/>
      <c r="I36" s="45">
        <f t="shared" si="26"/>
        <v>611900</v>
      </c>
      <c r="J36" s="45"/>
      <c r="K36" s="45">
        <f t="shared" si="27"/>
        <v>611900</v>
      </c>
      <c r="L36" s="54" t="s">
        <v>34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>
        <v>1547346.44</v>
      </c>
      <c r="E37" s="45">
        <v>0</v>
      </c>
      <c r="F37" s="45">
        <f t="shared" si="28"/>
        <v>1547346.44</v>
      </c>
      <c r="G37" s="45">
        <v>1386444.33</v>
      </c>
      <c r="H37" s="45"/>
      <c r="I37" s="45">
        <f t="shared" si="26"/>
        <v>1386444.33</v>
      </c>
      <c r="J37" s="45"/>
      <c r="K37" s="45">
        <f t="shared" si="27"/>
        <v>1386444.33</v>
      </c>
      <c r="L37" s="54" t="s">
        <v>34</v>
      </c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1835031.66</v>
      </c>
      <c r="E38" s="45">
        <v>0</v>
      </c>
      <c r="F38" s="45">
        <f t="shared" si="28"/>
        <v>1835031.66</v>
      </c>
      <c r="G38" s="45">
        <v>1712943.28</v>
      </c>
      <c r="H38" s="45"/>
      <c r="I38" s="45">
        <f t="shared" ref="I38:I40" si="29">J38+K38</f>
        <v>1712943.28</v>
      </c>
      <c r="J38" s="45"/>
      <c r="K38" s="45">
        <f t="shared" ref="K38:K39" si="30">G38</f>
        <v>1712943.28</v>
      </c>
      <c r="L38" s="54" t="s">
        <v>34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74630.92</v>
      </c>
      <c r="E39" s="45">
        <v>0</v>
      </c>
      <c r="F39" s="45">
        <f t="shared" ref="F39:F40" si="31">D39</f>
        <v>74630.92</v>
      </c>
      <c r="G39" s="45">
        <v>0</v>
      </c>
      <c r="H39" s="45"/>
      <c r="I39" s="45">
        <f t="shared" si="29"/>
        <v>0</v>
      </c>
      <c r="J39" s="45"/>
      <c r="K39" s="45">
        <f t="shared" si="30"/>
        <v>0</v>
      </c>
      <c r="L39" s="54" t="s">
        <v>34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20859018.609999999</v>
      </c>
      <c r="E40" s="45">
        <v>0</v>
      </c>
      <c r="F40" s="45">
        <f t="shared" si="31"/>
        <v>20859018.609999999</v>
      </c>
      <c r="G40" s="45">
        <v>19933913.670000002</v>
      </c>
      <c r="H40" s="45"/>
      <c r="I40" s="45">
        <f t="shared" si="29"/>
        <v>19933913.670000002</v>
      </c>
      <c r="J40" s="45"/>
      <c r="K40" s="45">
        <f t="shared" ref="K40" si="32">G40</f>
        <v>19933913.670000002</v>
      </c>
      <c r="L40" s="54" t="s">
        <v>34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1441704</v>
      </c>
      <c r="E41" s="45">
        <v>1181936.1100000001</v>
      </c>
      <c r="F41" s="45">
        <v>259767.89</v>
      </c>
      <c r="G41" s="45">
        <v>1441704</v>
      </c>
      <c r="H41" s="45"/>
      <c r="I41" s="45">
        <f t="shared" ref="I41:I43" si="33">J41+K41</f>
        <v>1441704</v>
      </c>
      <c r="J41" s="45">
        <f t="shared" ref="J41" si="34">E41</f>
        <v>1181936.1100000001</v>
      </c>
      <c r="K41" s="45">
        <f t="shared" ref="K41" si="35">G41-J41</f>
        <v>259767.8899999999</v>
      </c>
      <c r="L41" s="54" t="s">
        <v>34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>
        <v>200970</v>
      </c>
      <c r="E42" s="45">
        <v>0</v>
      </c>
      <c r="F42" s="45">
        <f t="shared" ref="F42:F43" si="36">D42</f>
        <v>200970</v>
      </c>
      <c r="G42" s="45">
        <v>200970</v>
      </c>
      <c r="H42" s="45"/>
      <c r="I42" s="45">
        <f t="shared" si="33"/>
        <v>200970</v>
      </c>
      <c r="J42" s="45"/>
      <c r="K42" s="45">
        <f t="shared" ref="K42:K43" si="37">G42</f>
        <v>200970</v>
      </c>
      <c r="L42" s="54" t="s">
        <v>34</v>
      </c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8650.2000000000007</v>
      </c>
      <c r="E43" s="45">
        <v>0</v>
      </c>
      <c r="F43" s="45">
        <f t="shared" si="36"/>
        <v>8650.2000000000007</v>
      </c>
      <c r="G43" s="45">
        <v>8650.2000000000007</v>
      </c>
      <c r="H43" s="45"/>
      <c r="I43" s="45">
        <f t="shared" si="33"/>
        <v>8650.2000000000007</v>
      </c>
      <c r="J43" s="45"/>
      <c r="K43" s="45">
        <f t="shared" si="37"/>
        <v>8650.2000000000007</v>
      </c>
      <c r="L43" s="54" t="s">
        <v>34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3358421.35</v>
      </c>
      <c r="E45" s="45">
        <v>0</v>
      </c>
      <c r="F45" s="45">
        <v>3358421.35</v>
      </c>
      <c r="G45" s="45">
        <v>3317019.36</v>
      </c>
      <c r="H45" s="45"/>
      <c r="I45" s="45">
        <f t="shared" ref="I45:I46" si="38">J45+K45</f>
        <v>3317019.36</v>
      </c>
      <c r="J45" s="45"/>
      <c r="K45" s="45">
        <f t="shared" ref="K45" si="39">G45</f>
        <v>3317019.36</v>
      </c>
      <c r="L45" s="54" t="s">
        <v>34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2529664.56</v>
      </c>
      <c r="E46" s="45">
        <v>0</v>
      </c>
      <c r="F46" s="45">
        <f t="shared" ref="F46:F47" si="40">D46</f>
        <v>2529664.56</v>
      </c>
      <c r="G46" s="45">
        <v>2529664.56</v>
      </c>
      <c r="H46" s="45"/>
      <c r="I46" s="45">
        <f t="shared" si="38"/>
        <v>2529664.56</v>
      </c>
      <c r="J46" s="45"/>
      <c r="K46" s="45">
        <f t="shared" ref="K46:K47" si="41">G46</f>
        <v>2529664.56</v>
      </c>
      <c r="L46" s="54" t="s">
        <v>34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>
        <v>5164300</v>
      </c>
      <c r="E47" s="45">
        <v>0</v>
      </c>
      <c r="F47" s="45">
        <f t="shared" si="40"/>
        <v>5164300</v>
      </c>
      <c r="G47" s="45">
        <v>5164300</v>
      </c>
      <c r="H47" s="45"/>
      <c r="I47" s="45">
        <f t="shared" ref="I47" si="42">J47+K47</f>
        <v>5164300</v>
      </c>
      <c r="J47" s="45"/>
      <c r="K47" s="45">
        <f t="shared" si="41"/>
        <v>5164300</v>
      </c>
      <c r="L47" s="54" t="s">
        <v>34</v>
      </c>
    </row>
    <row r="48" spans="1:12" ht="21" customHeight="1" x14ac:dyDescent="0.2">
      <c r="A48" s="56" t="s">
        <v>210</v>
      </c>
      <c r="B48" s="57"/>
      <c r="C48" s="57"/>
      <c r="D48" s="58">
        <f t="shared" ref="D48:K48" si="43">SUM(D14:D47)</f>
        <v>431204552.09000003</v>
      </c>
      <c r="E48" s="58">
        <f t="shared" si="43"/>
        <v>43867125.689999998</v>
      </c>
      <c r="F48" s="58">
        <f t="shared" si="43"/>
        <v>387337426.40000004</v>
      </c>
      <c r="G48" s="58">
        <f t="shared" si="43"/>
        <v>428145523.96999997</v>
      </c>
      <c r="H48" s="58">
        <f t="shared" si="43"/>
        <v>0</v>
      </c>
      <c r="I48" s="58">
        <f t="shared" si="43"/>
        <v>428145523.96999997</v>
      </c>
      <c r="J48" s="58">
        <f t="shared" si="43"/>
        <v>43281225.689999998</v>
      </c>
      <c r="K48" s="58">
        <f t="shared" si="43"/>
        <v>384864298.27999997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8" tint="0.39997558519241921"/>
  </sheetPr>
  <dimension ref="A1:M51"/>
  <sheetViews>
    <sheetView showGridLines="0" zoomScale="90" zoomScaleNormal="90" workbookViewId="0">
      <pane ySplit="13" topLeftCell="A14" activePane="bottomLeft" state="frozen"/>
      <selection pane="bottomLeft" activeCell="L28" sqref="L28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20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7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72"/>
      <c r="I7" s="72"/>
      <c r="J7" s="72"/>
      <c r="K7" s="7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72"/>
      <c r="I8" s="72"/>
      <c r="J8" s="72"/>
      <c r="K8" s="7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72"/>
      <c r="I9" s="72"/>
      <c r="J9" s="72"/>
      <c r="K9" s="7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72"/>
      <c r="I10" s="72"/>
      <c r="J10" s="72"/>
      <c r="K10" s="7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72"/>
      <c r="I11" s="72"/>
      <c r="J11" s="72"/>
      <c r="K11" s="7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/>
      <c r="E14" s="45"/>
      <c r="F14" s="45"/>
      <c r="G14" s="45"/>
      <c r="H14" s="45"/>
      <c r="I14" s="45"/>
      <c r="J14" s="45"/>
      <c r="K14" s="45"/>
      <c r="L14" s="54"/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3" ht="22.5" x14ac:dyDescent="0.2">
      <c r="A17" s="53" t="s">
        <v>52</v>
      </c>
      <c r="B17" s="53" t="s">
        <v>64</v>
      </c>
      <c r="C17" s="54" t="s">
        <v>65</v>
      </c>
      <c r="D17" s="45"/>
      <c r="E17" s="45"/>
      <c r="F17" s="45"/>
      <c r="G17" s="45"/>
      <c r="H17" s="45"/>
      <c r="I17" s="45"/>
      <c r="J17" s="45"/>
      <c r="K17" s="45"/>
      <c r="L17" s="54"/>
    </row>
    <row r="18" spans="1:13" ht="33.75" x14ac:dyDescent="0.2">
      <c r="A18" s="53" t="s">
        <v>52</v>
      </c>
      <c r="B18" s="53" t="s">
        <v>67</v>
      </c>
      <c r="C18" s="54" t="s">
        <v>68</v>
      </c>
      <c r="D18" s="45"/>
      <c r="E18" s="45"/>
      <c r="F18" s="45"/>
      <c r="G18" s="45"/>
      <c r="H18" s="45"/>
      <c r="I18" s="45"/>
      <c r="J18" s="45"/>
      <c r="K18" s="45"/>
      <c r="L18" s="54"/>
    </row>
    <row r="19" spans="1:13" ht="22.5" x14ac:dyDescent="0.2">
      <c r="A19" s="53" t="s">
        <v>69</v>
      </c>
      <c r="B19" s="53" t="s">
        <v>70</v>
      </c>
      <c r="C19" s="54" t="s">
        <v>71</v>
      </c>
      <c r="D19" s="45">
        <v>2428200</v>
      </c>
      <c r="E19" s="45">
        <v>2428200</v>
      </c>
      <c r="F19" s="45">
        <v>0</v>
      </c>
      <c r="G19" s="45">
        <v>2428200</v>
      </c>
      <c r="H19" s="45">
        <v>0</v>
      </c>
      <c r="I19" s="45">
        <v>2428200</v>
      </c>
      <c r="J19" s="45">
        <v>2428200</v>
      </c>
      <c r="K19" s="45">
        <v>0</v>
      </c>
      <c r="L19" s="54"/>
      <c r="M19" s="46" t="s">
        <v>222</v>
      </c>
    </row>
    <row r="20" spans="1:13" ht="33.75" x14ac:dyDescent="0.2">
      <c r="A20" s="53" t="s">
        <v>143</v>
      </c>
      <c r="B20" s="53" t="s">
        <v>144</v>
      </c>
      <c r="C20" s="54" t="s">
        <v>145</v>
      </c>
      <c r="D20" s="45"/>
      <c r="E20" s="45"/>
      <c r="F20" s="45"/>
      <c r="G20" s="45"/>
      <c r="H20" s="45"/>
      <c r="I20" s="45"/>
      <c r="J20" s="45"/>
      <c r="K20" s="45"/>
      <c r="L20" s="54"/>
    </row>
    <row r="21" spans="1:13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3" ht="22.5" x14ac:dyDescent="0.2">
      <c r="A22" s="53" t="s">
        <v>149</v>
      </c>
      <c r="B22" s="53" t="s">
        <v>150</v>
      </c>
      <c r="C22" s="54" t="s">
        <v>151</v>
      </c>
      <c r="D22" s="45"/>
      <c r="E22" s="45"/>
      <c r="F22" s="45"/>
      <c r="G22" s="45"/>
      <c r="H22" s="45"/>
      <c r="I22" s="45"/>
      <c r="J22" s="45"/>
      <c r="K22" s="45"/>
      <c r="L22" s="54"/>
    </row>
    <row r="23" spans="1:13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3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3" ht="67.5" x14ac:dyDescent="0.2">
      <c r="A25" s="53" t="s">
        <v>157</v>
      </c>
      <c r="B25" s="53" t="s">
        <v>158</v>
      </c>
      <c r="C25" s="55" t="s">
        <v>159</v>
      </c>
      <c r="D25" s="45"/>
      <c r="E25" s="45"/>
      <c r="F25" s="45"/>
      <c r="G25" s="45"/>
      <c r="H25" s="45"/>
      <c r="I25" s="45"/>
      <c r="J25" s="45"/>
      <c r="K25" s="45"/>
      <c r="L25" s="54"/>
    </row>
    <row r="26" spans="1:13" ht="56.25" x14ac:dyDescent="0.2">
      <c r="A26" s="53" t="s">
        <v>157</v>
      </c>
      <c r="B26" s="53" t="s">
        <v>160</v>
      </c>
      <c r="C26" s="55" t="s">
        <v>161</v>
      </c>
      <c r="D26" s="45"/>
      <c r="E26" s="45"/>
      <c r="F26" s="45"/>
      <c r="G26" s="45"/>
      <c r="H26" s="45"/>
      <c r="I26" s="45"/>
      <c r="J26" s="45"/>
      <c r="K26" s="45"/>
      <c r="L26" s="54"/>
    </row>
    <row r="27" spans="1:13" ht="56.25" x14ac:dyDescent="0.2">
      <c r="A27" s="53" t="s">
        <v>157</v>
      </c>
      <c r="B27" s="53" t="s">
        <v>162</v>
      </c>
      <c r="C27" s="55" t="s">
        <v>163</v>
      </c>
      <c r="D27" s="45"/>
      <c r="E27" s="45"/>
      <c r="F27" s="45"/>
      <c r="G27" s="45"/>
      <c r="H27" s="45"/>
      <c r="I27" s="45"/>
      <c r="J27" s="45"/>
      <c r="K27" s="45"/>
      <c r="L27" s="54"/>
    </row>
    <row r="28" spans="1:13" ht="67.5" x14ac:dyDescent="0.2">
      <c r="A28" s="53" t="s">
        <v>157</v>
      </c>
      <c r="B28" s="53" t="s">
        <v>164</v>
      </c>
      <c r="C28" s="55" t="s">
        <v>165</v>
      </c>
      <c r="D28" s="45"/>
      <c r="E28" s="45"/>
      <c r="F28" s="45"/>
      <c r="G28" s="45"/>
      <c r="H28" s="45"/>
      <c r="I28" s="45"/>
      <c r="J28" s="45"/>
      <c r="K28" s="45"/>
      <c r="L28" s="54"/>
    </row>
    <row r="29" spans="1:13" ht="78.75" x14ac:dyDescent="0.2">
      <c r="A29" s="53" t="s">
        <v>157</v>
      </c>
      <c r="B29" s="53" t="s">
        <v>166</v>
      </c>
      <c r="C29" s="55" t="s">
        <v>167</v>
      </c>
      <c r="D29" s="45"/>
      <c r="E29" s="45"/>
      <c r="F29" s="45"/>
      <c r="G29" s="45"/>
      <c r="H29" s="45"/>
      <c r="I29" s="45"/>
      <c r="J29" s="45"/>
      <c r="K29" s="45"/>
      <c r="L29" s="54"/>
    </row>
    <row r="30" spans="1:13" ht="67.5" x14ac:dyDescent="0.2">
      <c r="A30" s="53" t="s">
        <v>157</v>
      </c>
      <c r="B30" s="53" t="s">
        <v>168</v>
      </c>
      <c r="C30" s="55" t="s">
        <v>169</v>
      </c>
      <c r="D30" s="45"/>
      <c r="E30" s="45"/>
      <c r="F30" s="45"/>
      <c r="G30" s="45"/>
      <c r="H30" s="45"/>
      <c r="I30" s="45"/>
      <c r="J30" s="45"/>
      <c r="K30" s="45"/>
      <c r="L30" s="54"/>
    </row>
    <row r="31" spans="1:13" ht="45" x14ac:dyDescent="0.2">
      <c r="A31" s="53" t="s">
        <v>157</v>
      </c>
      <c r="B31" s="53" t="s">
        <v>170</v>
      </c>
      <c r="C31" s="55" t="s">
        <v>171</v>
      </c>
      <c r="D31" s="45"/>
      <c r="E31" s="45"/>
      <c r="F31" s="45"/>
      <c r="G31" s="45"/>
      <c r="H31" s="45"/>
      <c r="I31" s="45"/>
      <c r="J31" s="45"/>
      <c r="K31" s="45"/>
      <c r="L31" s="54"/>
    </row>
    <row r="32" spans="1:13" ht="67.5" x14ac:dyDescent="0.2">
      <c r="A32" s="53" t="s">
        <v>157</v>
      </c>
      <c r="B32" s="53" t="s">
        <v>172</v>
      </c>
      <c r="C32" s="55" t="s">
        <v>173</v>
      </c>
      <c r="D32" s="45"/>
      <c r="E32" s="45"/>
      <c r="F32" s="45"/>
      <c r="G32" s="45"/>
      <c r="H32" s="45"/>
      <c r="I32" s="45"/>
      <c r="J32" s="45"/>
      <c r="K32" s="45"/>
      <c r="L32" s="54"/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/>
      <c r="E33" s="45"/>
      <c r="F33" s="45"/>
      <c r="G33" s="45"/>
      <c r="H33" s="45"/>
      <c r="I33" s="45"/>
      <c r="J33" s="45"/>
      <c r="K33" s="45"/>
      <c r="L33" s="54"/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/>
      <c r="E35" s="45"/>
      <c r="F35" s="45"/>
      <c r="G35" s="45"/>
      <c r="H35" s="45"/>
      <c r="I35" s="45"/>
      <c r="J35" s="45"/>
      <c r="K35" s="45"/>
      <c r="L35" s="54"/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/>
      <c r="E36" s="45"/>
      <c r="F36" s="45"/>
      <c r="G36" s="45"/>
      <c r="H36" s="45"/>
      <c r="I36" s="45"/>
      <c r="J36" s="45"/>
      <c r="K36" s="45"/>
      <c r="L36" s="54"/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/>
      <c r="E38" s="45"/>
      <c r="F38" s="45"/>
      <c r="G38" s="45"/>
      <c r="H38" s="45"/>
      <c r="I38" s="45"/>
      <c r="J38" s="45"/>
      <c r="K38" s="45"/>
      <c r="L38" s="54"/>
    </row>
    <row r="39" spans="1:12" ht="45" x14ac:dyDescent="0.2">
      <c r="A39" s="53" t="s">
        <v>187</v>
      </c>
      <c r="B39" s="53" t="s">
        <v>190</v>
      </c>
      <c r="C39" s="54" t="s">
        <v>191</v>
      </c>
      <c r="D39" s="45"/>
      <c r="E39" s="45"/>
      <c r="F39" s="45"/>
      <c r="G39" s="45"/>
      <c r="H39" s="45"/>
      <c r="I39" s="45"/>
      <c r="J39" s="45"/>
      <c r="K39" s="45"/>
      <c r="L39" s="54"/>
    </row>
    <row r="40" spans="1:12" ht="45" x14ac:dyDescent="0.2">
      <c r="A40" s="53" t="s">
        <v>187</v>
      </c>
      <c r="B40" s="53" t="s">
        <v>192</v>
      </c>
      <c r="C40" s="54" t="s">
        <v>193</v>
      </c>
      <c r="D40" s="45"/>
      <c r="E40" s="45"/>
      <c r="F40" s="45"/>
      <c r="G40" s="45"/>
      <c r="H40" s="45"/>
      <c r="I40" s="45"/>
      <c r="J40" s="45"/>
      <c r="K40" s="45"/>
      <c r="L40" s="54"/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/>
      <c r="E41" s="45"/>
      <c r="F41" s="45"/>
      <c r="G41" s="45"/>
      <c r="H41" s="45"/>
      <c r="I41" s="45"/>
      <c r="J41" s="45"/>
      <c r="K41" s="45"/>
      <c r="L41" s="54"/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/>
      <c r="E43" s="45"/>
      <c r="F43" s="45"/>
      <c r="G43" s="45"/>
      <c r="H43" s="45"/>
      <c r="I43" s="45"/>
      <c r="J43" s="45"/>
      <c r="K43" s="45"/>
      <c r="L43" s="54"/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/>
      <c r="E45" s="45"/>
      <c r="F45" s="45"/>
      <c r="G45" s="45"/>
      <c r="H45" s="45"/>
      <c r="I45" s="45"/>
      <c r="J45" s="45"/>
      <c r="K45" s="45"/>
      <c r="L45" s="54"/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/>
      <c r="E46" s="45"/>
      <c r="F46" s="45"/>
      <c r="G46" s="45"/>
      <c r="H46" s="45"/>
      <c r="I46" s="45"/>
      <c r="J46" s="45"/>
      <c r="K46" s="45"/>
      <c r="L46" s="54"/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0">SUM(D14:D47)</f>
        <v>2428200</v>
      </c>
      <c r="E48" s="58">
        <f t="shared" si="0"/>
        <v>2428200</v>
      </c>
      <c r="F48" s="58">
        <f t="shared" si="0"/>
        <v>0</v>
      </c>
      <c r="G48" s="58">
        <f t="shared" si="0"/>
        <v>2428200</v>
      </c>
      <c r="H48" s="58">
        <f t="shared" si="0"/>
        <v>0</v>
      </c>
      <c r="I48" s="58">
        <f t="shared" si="0"/>
        <v>2428200</v>
      </c>
      <c r="J48" s="58">
        <f t="shared" si="0"/>
        <v>2428200</v>
      </c>
      <c r="K48" s="58">
        <f t="shared" si="0"/>
        <v>0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5050"/>
  </sheetPr>
  <dimension ref="A1:M51"/>
  <sheetViews>
    <sheetView showGridLines="0" zoomScale="80" zoomScaleNormal="80" workbookViewId="0">
      <pane ySplit="13" topLeftCell="A14" activePane="bottomLeft" state="frozen"/>
      <selection pane="bottomLeft" activeCell="U23" sqref="U23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7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72"/>
      <c r="I7" s="72"/>
      <c r="J7" s="72"/>
      <c r="K7" s="7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72"/>
      <c r="I8" s="72"/>
      <c r="J8" s="72"/>
      <c r="K8" s="7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72"/>
      <c r="I9" s="72"/>
      <c r="J9" s="72"/>
      <c r="K9" s="7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72"/>
      <c r="I10" s="72"/>
      <c r="J10" s="72"/>
      <c r="K10" s="7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72"/>
      <c r="I11" s="72"/>
      <c r="J11" s="72"/>
      <c r="K11" s="7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11393</v>
      </c>
      <c r="E14" s="45">
        <v>11393</v>
      </c>
      <c r="F14" s="45">
        <v>0</v>
      </c>
      <c r="G14" s="45">
        <v>11393</v>
      </c>
      <c r="H14" s="45"/>
      <c r="I14" s="45">
        <f t="shared" ref="I14:I17" si="0">J14+K14</f>
        <v>11393</v>
      </c>
      <c r="J14" s="45">
        <f t="shared" ref="J14" si="1">G14</f>
        <v>11393</v>
      </c>
      <c r="K14" s="45">
        <v>0</v>
      </c>
      <c r="L14" s="54" t="s">
        <v>35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853254.13</v>
      </c>
      <c r="E17" s="45">
        <v>0</v>
      </c>
      <c r="F17" s="45">
        <f t="shared" ref="F17" si="2">D17</f>
        <v>853254.13</v>
      </c>
      <c r="G17" s="45">
        <v>635272.64</v>
      </c>
      <c r="H17" s="45"/>
      <c r="I17" s="45">
        <f t="shared" si="0"/>
        <v>635272.64</v>
      </c>
      <c r="J17" s="45"/>
      <c r="K17" s="45">
        <f t="shared" ref="K17" si="3">G17</f>
        <v>635272.64</v>
      </c>
      <c r="L17" s="54" t="s">
        <v>35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1008437.93</v>
      </c>
      <c r="E18" s="45">
        <v>0</v>
      </c>
      <c r="F18" s="45">
        <f t="shared" ref="F18" si="4">D18</f>
        <v>1008437.93</v>
      </c>
      <c r="G18" s="45">
        <v>449805.17</v>
      </c>
      <c r="H18" s="45"/>
      <c r="I18" s="45">
        <f t="shared" ref="I18" si="5">J18+K18</f>
        <v>449805.17</v>
      </c>
      <c r="J18" s="45"/>
      <c r="K18" s="45">
        <f t="shared" ref="K18" si="6">G18</f>
        <v>449805.17</v>
      </c>
      <c r="L18" s="54" t="s">
        <v>35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/>
      <c r="E19" s="45"/>
      <c r="F19" s="45"/>
      <c r="G19" s="45"/>
      <c r="H19" s="45"/>
      <c r="I19" s="45"/>
      <c r="J19" s="45"/>
      <c r="K19" s="45"/>
      <c r="L19" s="54"/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1169071.54</v>
      </c>
      <c r="E20" s="45">
        <v>0</v>
      </c>
      <c r="F20" s="45">
        <v>1169071.54</v>
      </c>
      <c r="G20" s="45">
        <v>915570.65</v>
      </c>
      <c r="H20" s="45"/>
      <c r="I20" s="45">
        <f t="shared" ref="I20:I22" si="7">J20+K20</f>
        <v>915570.65</v>
      </c>
      <c r="J20" s="45"/>
      <c r="K20" s="45">
        <f t="shared" ref="K20" si="8">G20</f>
        <v>915570.65</v>
      </c>
      <c r="L20" s="54" t="s">
        <v>35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130484805.23</v>
      </c>
      <c r="E22" s="45">
        <v>0</v>
      </c>
      <c r="F22" s="45">
        <v>130484805.23</v>
      </c>
      <c r="G22" s="45">
        <v>130484805.23</v>
      </c>
      <c r="H22" s="45"/>
      <c r="I22" s="45">
        <f t="shared" si="7"/>
        <v>130484805.23</v>
      </c>
      <c r="J22" s="45"/>
      <c r="K22" s="45">
        <f t="shared" ref="K22:K24" si="9">G22</f>
        <v>130484805.23</v>
      </c>
      <c r="L22" s="54" t="s">
        <v>35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24169.38</v>
      </c>
      <c r="E24" s="45">
        <v>0</v>
      </c>
      <c r="F24" s="45">
        <v>24169.38</v>
      </c>
      <c r="G24" s="45">
        <v>24169.38</v>
      </c>
      <c r="H24" s="45"/>
      <c r="I24" s="45">
        <f t="shared" ref="I24:I25" si="10">J24+K24</f>
        <v>24169.38</v>
      </c>
      <c r="J24" s="45"/>
      <c r="K24" s="45">
        <f t="shared" si="9"/>
        <v>24169.38</v>
      </c>
      <c r="L24" s="54" t="s">
        <v>35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421848</v>
      </c>
      <c r="E25" s="45">
        <f t="shared" ref="E25" si="11">D25</f>
        <v>421848</v>
      </c>
      <c r="F25" s="45">
        <v>0</v>
      </c>
      <c r="G25" s="45">
        <v>421848</v>
      </c>
      <c r="H25" s="45"/>
      <c r="I25" s="45">
        <f t="shared" si="10"/>
        <v>421848</v>
      </c>
      <c r="J25" s="45">
        <f t="shared" ref="J25" si="12">G25</f>
        <v>421848</v>
      </c>
      <c r="K25" s="45">
        <v>0</v>
      </c>
      <c r="L25" s="54" t="s">
        <v>35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31685472</v>
      </c>
      <c r="E26" s="45">
        <v>31685472</v>
      </c>
      <c r="F26" s="45">
        <v>0</v>
      </c>
      <c r="G26" s="45">
        <v>29341872</v>
      </c>
      <c r="H26" s="45"/>
      <c r="I26" s="45">
        <f t="shared" ref="I26:I27" si="13">J26+K26</f>
        <v>29341872</v>
      </c>
      <c r="J26" s="45">
        <f t="shared" ref="J26" si="14">G26</f>
        <v>29341872</v>
      </c>
      <c r="K26" s="45">
        <v>0</v>
      </c>
      <c r="L26" s="54" t="s">
        <v>35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98899.92</v>
      </c>
      <c r="E27" s="45">
        <v>0</v>
      </c>
      <c r="F27" s="45">
        <v>98899.92</v>
      </c>
      <c r="G27" s="45">
        <v>98899.92</v>
      </c>
      <c r="H27" s="45"/>
      <c r="I27" s="45">
        <f t="shared" si="13"/>
        <v>98899.92</v>
      </c>
      <c r="J27" s="45"/>
      <c r="K27" s="45">
        <f t="shared" ref="K27" si="15">G27</f>
        <v>98899.92</v>
      </c>
      <c r="L27" s="54" t="s">
        <v>35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7428482.8799999999</v>
      </c>
      <c r="E28" s="45">
        <v>0</v>
      </c>
      <c r="F28" s="45">
        <v>7428482.8799999999</v>
      </c>
      <c r="G28" s="45">
        <v>6879038.8799999999</v>
      </c>
      <c r="H28" s="45"/>
      <c r="I28" s="45">
        <f t="shared" ref="I28:I29" si="16">J28+K28</f>
        <v>6879038.8799999999</v>
      </c>
      <c r="J28" s="45"/>
      <c r="K28" s="45">
        <f t="shared" ref="K28:K29" si="17">G28</f>
        <v>6879038.8799999999</v>
      </c>
      <c r="L28" s="54" t="s">
        <v>35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342901291.55000001</v>
      </c>
      <c r="E29" s="45">
        <v>0</v>
      </c>
      <c r="F29" s="45">
        <f t="shared" ref="F29" si="18">D29</f>
        <v>342901291.55000001</v>
      </c>
      <c r="G29" s="45">
        <v>342901291.55000001</v>
      </c>
      <c r="H29" s="45"/>
      <c r="I29" s="45">
        <f t="shared" si="16"/>
        <v>342901291.55000001</v>
      </c>
      <c r="J29" s="45"/>
      <c r="K29" s="45">
        <f t="shared" si="17"/>
        <v>342901291.55000001</v>
      </c>
      <c r="L29" s="54" t="s">
        <v>35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1559072</v>
      </c>
      <c r="E30" s="45">
        <v>0</v>
      </c>
      <c r="F30" s="45">
        <v>1559072</v>
      </c>
      <c r="G30" s="45">
        <v>1361800</v>
      </c>
      <c r="H30" s="45"/>
      <c r="I30" s="45">
        <f t="shared" ref="I30:I32" si="19">J30+K30</f>
        <v>1361800</v>
      </c>
      <c r="J30" s="45"/>
      <c r="K30" s="45">
        <f t="shared" ref="K30:K31" si="20">G30</f>
        <v>1361800</v>
      </c>
      <c r="L30" s="54" t="s">
        <v>35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67872.479999999996</v>
      </c>
      <c r="E31" s="45">
        <v>0</v>
      </c>
      <c r="F31" s="45">
        <v>67872.479999999996</v>
      </c>
      <c r="G31" s="45">
        <v>66695.399999999994</v>
      </c>
      <c r="H31" s="45"/>
      <c r="I31" s="45">
        <f t="shared" si="19"/>
        <v>66695.399999999994</v>
      </c>
      <c r="J31" s="45"/>
      <c r="K31" s="45">
        <f t="shared" si="20"/>
        <v>66695.399999999994</v>
      </c>
      <c r="L31" s="54" t="s">
        <v>35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240032</v>
      </c>
      <c r="E32" s="45">
        <v>0</v>
      </c>
      <c r="F32" s="45">
        <v>240032</v>
      </c>
      <c r="G32" s="45">
        <v>141368</v>
      </c>
      <c r="H32" s="45"/>
      <c r="I32" s="45">
        <f t="shared" si="19"/>
        <v>141368</v>
      </c>
      <c r="J32" s="45"/>
      <c r="K32" s="45">
        <f t="shared" ref="K32" si="21">G32</f>
        <v>141368</v>
      </c>
      <c r="L32" s="54" t="s">
        <v>35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4988144</v>
      </c>
      <c r="E33" s="45">
        <v>4090278.08</v>
      </c>
      <c r="F33" s="45">
        <v>897865.92</v>
      </c>
      <c r="G33" s="45">
        <v>4988144</v>
      </c>
      <c r="H33" s="45"/>
      <c r="I33" s="45">
        <f t="shared" ref="I33:I34" si="22">J33+K33</f>
        <v>4988144</v>
      </c>
      <c r="J33" s="45">
        <f t="shared" ref="J33" si="23">G33*82/100</f>
        <v>4090278.08</v>
      </c>
      <c r="K33" s="45">
        <f t="shared" ref="K33" si="24">G33-J33</f>
        <v>897865.91999999993</v>
      </c>
      <c r="L33" s="54" t="s">
        <v>35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>
        <v>21210</v>
      </c>
      <c r="E34" s="45">
        <v>0</v>
      </c>
      <c r="F34" s="45">
        <v>21210</v>
      </c>
      <c r="G34" s="45">
        <v>14140</v>
      </c>
      <c r="H34" s="45"/>
      <c r="I34" s="45">
        <f t="shared" si="22"/>
        <v>14140</v>
      </c>
      <c r="J34" s="45"/>
      <c r="K34" s="45">
        <f t="shared" ref="K34" si="25">G34</f>
        <v>14140</v>
      </c>
      <c r="L34" s="54" t="s">
        <v>35</v>
      </c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1649100</v>
      </c>
      <c r="E35" s="45">
        <v>0</v>
      </c>
      <c r="F35" s="45">
        <f t="shared" ref="F35" si="26">D35</f>
        <v>1649100</v>
      </c>
      <c r="G35" s="45">
        <v>1558266.66</v>
      </c>
      <c r="H35" s="45"/>
      <c r="I35" s="45">
        <f t="shared" ref="I35:I37" si="27">J35+K35</f>
        <v>1558266.66</v>
      </c>
      <c r="J35" s="45"/>
      <c r="K35" s="45">
        <f t="shared" ref="K35:K37" si="28">G35</f>
        <v>1558266.66</v>
      </c>
      <c r="L35" s="54" t="s">
        <v>35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824600</v>
      </c>
      <c r="E36" s="45">
        <v>0</v>
      </c>
      <c r="F36" s="45">
        <f t="shared" ref="F36:F38" si="29">D36</f>
        <v>824600</v>
      </c>
      <c r="G36" s="45">
        <v>821289</v>
      </c>
      <c r="H36" s="45"/>
      <c r="I36" s="45">
        <f t="shared" si="27"/>
        <v>821289</v>
      </c>
      <c r="J36" s="45"/>
      <c r="K36" s="45">
        <f t="shared" si="28"/>
        <v>821289</v>
      </c>
      <c r="L36" s="54" t="s">
        <v>35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>
        <v>33945.32</v>
      </c>
      <c r="E37" s="45">
        <v>0</v>
      </c>
      <c r="F37" s="45">
        <f t="shared" si="29"/>
        <v>33945.32</v>
      </c>
      <c r="G37" s="45">
        <v>0</v>
      </c>
      <c r="H37" s="45"/>
      <c r="I37" s="45">
        <f t="shared" si="27"/>
        <v>0</v>
      </c>
      <c r="J37" s="45"/>
      <c r="K37" s="45">
        <f t="shared" si="28"/>
        <v>0</v>
      </c>
      <c r="L37" s="54" t="s">
        <v>35</v>
      </c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912116.01</v>
      </c>
      <c r="E38" s="45">
        <v>0</v>
      </c>
      <c r="F38" s="45">
        <f t="shared" si="29"/>
        <v>912116.01</v>
      </c>
      <c r="G38" s="45">
        <v>448100.17</v>
      </c>
      <c r="H38" s="45"/>
      <c r="I38" s="45">
        <f t="shared" ref="I38:I40" si="30">J38+K38</f>
        <v>448100.17</v>
      </c>
      <c r="J38" s="45"/>
      <c r="K38" s="45">
        <f t="shared" ref="K38:K39" si="31">G38</f>
        <v>448100.17</v>
      </c>
      <c r="L38" s="54" t="s">
        <v>35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32345.8</v>
      </c>
      <c r="E39" s="45">
        <v>0</v>
      </c>
      <c r="F39" s="45">
        <f t="shared" ref="F39:F40" si="32">D39</f>
        <v>32345.8</v>
      </c>
      <c r="G39" s="45">
        <v>0</v>
      </c>
      <c r="H39" s="45"/>
      <c r="I39" s="45">
        <f t="shared" si="30"/>
        <v>0</v>
      </c>
      <c r="J39" s="45"/>
      <c r="K39" s="45">
        <f t="shared" si="31"/>
        <v>0</v>
      </c>
      <c r="L39" s="54" t="s">
        <v>35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5479248.0800000001</v>
      </c>
      <c r="E40" s="45">
        <v>0</v>
      </c>
      <c r="F40" s="45">
        <f t="shared" si="32"/>
        <v>5479248.0800000001</v>
      </c>
      <c r="G40" s="45">
        <v>5359618.42</v>
      </c>
      <c r="H40" s="45"/>
      <c r="I40" s="45">
        <f t="shared" si="30"/>
        <v>5359618.42</v>
      </c>
      <c r="J40" s="45"/>
      <c r="K40" s="45">
        <f t="shared" ref="K40" si="33">G40</f>
        <v>5359618.42</v>
      </c>
      <c r="L40" s="54" t="s">
        <v>35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/>
      <c r="E41" s="45"/>
      <c r="F41" s="45"/>
      <c r="G41" s="45"/>
      <c r="H41" s="45"/>
      <c r="I41" s="45"/>
      <c r="J41" s="45"/>
      <c r="K41" s="45"/>
      <c r="L41" s="54"/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/>
      <c r="E43" s="45"/>
      <c r="F43" s="45"/>
      <c r="G43" s="45"/>
      <c r="H43" s="45"/>
      <c r="I43" s="45"/>
      <c r="J43" s="45"/>
      <c r="K43" s="45"/>
      <c r="L43" s="54"/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4312100.6900000004</v>
      </c>
      <c r="E45" s="45">
        <v>0</v>
      </c>
      <c r="F45" s="45">
        <v>4312100.6900000004</v>
      </c>
      <c r="G45" s="45">
        <v>4020017.66</v>
      </c>
      <c r="H45" s="45"/>
      <c r="I45" s="45">
        <f t="shared" ref="I45:I46" si="34">J45+K45</f>
        <v>4020017.66</v>
      </c>
      <c r="J45" s="45"/>
      <c r="K45" s="45">
        <f t="shared" ref="K45" si="35">G45</f>
        <v>4020017.66</v>
      </c>
      <c r="L45" s="54" t="s">
        <v>35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2590000</v>
      </c>
      <c r="E46" s="45">
        <v>0</v>
      </c>
      <c r="F46" s="45">
        <f t="shared" ref="F46:F47" si="36">D46</f>
        <v>2590000</v>
      </c>
      <c r="G46" s="45">
        <v>1784513.16</v>
      </c>
      <c r="H46" s="45"/>
      <c r="I46" s="45">
        <f t="shared" si="34"/>
        <v>1784513.16</v>
      </c>
      <c r="J46" s="45"/>
      <c r="K46" s="45">
        <f t="shared" ref="K46:K47" si="37">G46</f>
        <v>1784513.16</v>
      </c>
      <c r="L46" s="54" t="s">
        <v>35</v>
      </c>
    </row>
    <row r="47" spans="1:12" ht="33.75" x14ac:dyDescent="0.2">
      <c r="A47" s="76" t="s">
        <v>207</v>
      </c>
      <c r="B47" s="76" t="s">
        <v>208</v>
      </c>
      <c r="C47" s="77" t="s">
        <v>209</v>
      </c>
      <c r="D47" s="78">
        <v>3437100</v>
      </c>
      <c r="E47" s="78">
        <v>0</v>
      </c>
      <c r="F47" s="45">
        <f t="shared" si="36"/>
        <v>3437100</v>
      </c>
      <c r="G47" s="78">
        <v>3437100</v>
      </c>
      <c r="H47" s="78"/>
      <c r="I47" s="45">
        <f t="shared" ref="I47" si="38">J47+K47</f>
        <v>3437100</v>
      </c>
      <c r="J47" s="78"/>
      <c r="K47" s="45">
        <f t="shared" si="37"/>
        <v>3437100</v>
      </c>
      <c r="L47" s="77" t="s">
        <v>35</v>
      </c>
    </row>
    <row r="48" spans="1:12" ht="21" customHeight="1" x14ac:dyDescent="0.2">
      <c r="A48" s="56" t="s">
        <v>210</v>
      </c>
      <c r="B48" s="57"/>
      <c r="C48" s="57"/>
      <c r="D48" s="58">
        <f t="shared" ref="D48:K48" si="39">SUM(D14:D47)</f>
        <v>542234011.93999994</v>
      </c>
      <c r="E48" s="58">
        <f t="shared" si="39"/>
        <v>36208991.079999998</v>
      </c>
      <c r="F48" s="58">
        <f t="shared" si="39"/>
        <v>506025020.86000001</v>
      </c>
      <c r="G48" s="58">
        <f t="shared" si="39"/>
        <v>536165018.89000005</v>
      </c>
      <c r="H48" s="58">
        <f t="shared" si="39"/>
        <v>0</v>
      </c>
      <c r="I48" s="58">
        <f t="shared" si="39"/>
        <v>536165018.89000005</v>
      </c>
      <c r="J48" s="58">
        <f t="shared" si="39"/>
        <v>33865391.079999998</v>
      </c>
      <c r="K48" s="58">
        <f t="shared" si="39"/>
        <v>502299627.81000012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9999"/>
  </sheetPr>
  <dimension ref="A1:M51"/>
  <sheetViews>
    <sheetView showGridLines="0" zoomScale="90" zoomScaleNormal="90" workbookViewId="0">
      <pane ySplit="13" topLeftCell="A14" activePane="bottomLeft" state="frozen"/>
      <selection pane="bottomLeft" activeCell="G29" sqref="G29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20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7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72"/>
      <c r="I7" s="72"/>
      <c r="J7" s="72"/>
      <c r="K7" s="7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72"/>
      <c r="I8" s="72"/>
      <c r="J8" s="72"/>
      <c r="K8" s="7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72"/>
      <c r="I9" s="72"/>
      <c r="J9" s="72"/>
      <c r="K9" s="7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72"/>
      <c r="I10" s="72"/>
      <c r="J10" s="72"/>
      <c r="K10" s="7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72"/>
      <c r="I11" s="72"/>
      <c r="J11" s="72"/>
      <c r="K11" s="7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/>
      <c r="E14" s="45"/>
      <c r="F14" s="45"/>
      <c r="G14" s="45"/>
      <c r="H14" s="45"/>
      <c r="I14" s="45"/>
      <c r="J14" s="45"/>
      <c r="K14" s="45"/>
      <c r="L14" s="54"/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>
        <v>33067.72</v>
      </c>
      <c r="E16" s="45">
        <v>33067.72</v>
      </c>
      <c r="F16" s="45">
        <v>0</v>
      </c>
      <c r="G16" s="45">
        <v>23619</v>
      </c>
      <c r="H16" s="45">
        <v>0</v>
      </c>
      <c r="I16" s="45">
        <v>23619</v>
      </c>
      <c r="J16" s="45">
        <v>23619</v>
      </c>
      <c r="K16" s="45">
        <v>0</v>
      </c>
      <c r="L16" s="54"/>
      <c r="M16" s="46" t="s">
        <v>218</v>
      </c>
    </row>
    <row r="17" spans="1:13" ht="22.5" x14ac:dyDescent="0.2">
      <c r="A17" s="53" t="s">
        <v>52</v>
      </c>
      <c r="B17" s="53" t="s">
        <v>64</v>
      </c>
      <c r="C17" s="54" t="s">
        <v>65</v>
      </c>
      <c r="D17" s="45"/>
      <c r="E17" s="45"/>
      <c r="F17" s="45"/>
      <c r="G17" s="45"/>
      <c r="H17" s="45"/>
      <c r="I17" s="45"/>
      <c r="J17" s="45"/>
      <c r="K17" s="45"/>
      <c r="L17" s="54"/>
    </row>
    <row r="18" spans="1:13" ht="33.75" x14ac:dyDescent="0.2">
      <c r="A18" s="53" t="s">
        <v>52</v>
      </c>
      <c r="B18" s="53" t="s">
        <v>67</v>
      </c>
      <c r="C18" s="54" t="s">
        <v>68</v>
      </c>
      <c r="D18" s="45"/>
      <c r="E18" s="45"/>
      <c r="F18" s="45"/>
      <c r="G18" s="45"/>
      <c r="H18" s="45"/>
      <c r="I18" s="45"/>
      <c r="J18" s="45"/>
      <c r="K18" s="45"/>
      <c r="L18" s="54"/>
    </row>
    <row r="19" spans="1:13" ht="22.5" x14ac:dyDescent="0.2">
      <c r="A19" s="53" t="s">
        <v>69</v>
      </c>
      <c r="B19" s="53" t="s">
        <v>70</v>
      </c>
      <c r="C19" s="54" t="s">
        <v>71</v>
      </c>
      <c r="D19" s="45">
        <v>1133300</v>
      </c>
      <c r="E19" s="45">
        <v>1133300</v>
      </c>
      <c r="F19" s="45">
        <v>0</v>
      </c>
      <c r="G19" s="45">
        <v>1133300</v>
      </c>
      <c r="H19" s="45">
        <v>0</v>
      </c>
      <c r="I19" s="45">
        <v>1133300</v>
      </c>
      <c r="J19" s="45">
        <v>1133300</v>
      </c>
      <c r="K19" s="45">
        <v>0</v>
      </c>
      <c r="L19" s="54"/>
      <c r="M19" s="46" t="s">
        <v>218</v>
      </c>
    </row>
    <row r="20" spans="1:13" ht="33.75" x14ac:dyDescent="0.2">
      <c r="A20" s="53" t="s">
        <v>143</v>
      </c>
      <c r="B20" s="53" t="s">
        <v>144</v>
      </c>
      <c r="C20" s="54" t="s">
        <v>145</v>
      </c>
      <c r="D20" s="45"/>
      <c r="E20" s="45"/>
      <c r="F20" s="45"/>
      <c r="G20" s="45"/>
      <c r="H20" s="45"/>
      <c r="I20" s="45"/>
      <c r="J20" s="45"/>
      <c r="K20" s="45"/>
      <c r="L20" s="54"/>
    </row>
    <row r="21" spans="1:13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3" ht="22.5" x14ac:dyDescent="0.2">
      <c r="A22" s="53" t="s">
        <v>149</v>
      </c>
      <c r="B22" s="53" t="s">
        <v>150</v>
      </c>
      <c r="C22" s="54" t="s">
        <v>151</v>
      </c>
      <c r="D22" s="45"/>
      <c r="E22" s="45"/>
      <c r="F22" s="45"/>
      <c r="G22" s="45"/>
      <c r="H22" s="45"/>
      <c r="I22" s="45"/>
      <c r="J22" s="45"/>
      <c r="K22" s="45"/>
      <c r="L22" s="54"/>
    </row>
    <row r="23" spans="1:13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3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3" ht="67.5" x14ac:dyDescent="0.2">
      <c r="A25" s="53" t="s">
        <v>157</v>
      </c>
      <c r="B25" s="53" t="s">
        <v>158</v>
      </c>
      <c r="C25" s="55" t="s">
        <v>159</v>
      </c>
      <c r="D25" s="45"/>
      <c r="E25" s="45"/>
      <c r="F25" s="45"/>
      <c r="G25" s="45"/>
      <c r="H25" s="45"/>
      <c r="I25" s="45"/>
      <c r="J25" s="45"/>
      <c r="K25" s="45"/>
      <c r="L25" s="54"/>
    </row>
    <row r="26" spans="1:13" ht="56.25" x14ac:dyDescent="0.2">
      <c r="A26" s="53" t="s">
        <v>157</v>
      </c>
      <c r="B26" s="53" t="s">
        <v>160</v>
      </c>
      <c r="C26" s="55" t="s">
        <v>161</v>
      </c>
      <c r="D26" s="45"/>
      <c r="E26" s="45"/>
      <c r="F26" s="45"/>
      <c r="G26" s="45"/>
      <c r="H26" s="45"/>
      <c r="I26" s="45"/>
      <c r="J26" s="45"/>
      <c r="K26" s="45"/>
      <c r="L26" s="54"/>
    </row>
    <row r="27" spans="1:13" ht="56.25" x14ac:dyDescent="0.2">
      <c r="A27" s="53" t="s">
        <v>157</v>
      </c>
      <c r="B27" s="53" t="s">
        <v>162</v>
      </c>
      <c r="C27" s="55" t="s">
        <v>163</v>
      </c>
      <c r="D27" s="45"/>
      <c r="E27" s="45"/>
      <c r="F27" s="45"/>
      <c r="G27" s="45"/>
      <c r="H27" s="45"/>
      <c r="I27" s="45"/>
      <c r="J27" s="45"/>
      <c r="K27" s="45"/>
      <c r="L27" s="54"/>
    </row>
    <row r="28" spans="1:13" ht="67.5" x14ac:dyDescent="0.2">
      <c r="A28" s="53" t="s">
        <v>157</v>
      </c>
      <c r="B28" s="53" t="s">
        <v>164</v>
      </c>
      <c r="C28" s="55" t="s">
        <v>165</v>
      </c>
      <c r="D28" s="45"/>
      <c r="E28" s="45"/>
      <c r="F28" s="45"/>
      <c r="G28" s="45"/>
      <c r="H28" s="45"/>
      <c r="I28" s="45"/>
      <c r="J28" s="45"/>
      <c r="K28" s="45"/>
      <c r="L28" s="54"/>
    </row>
    <row r="29" spans="1:13" ht="78.75" x14ac:dyDescent="0.2">
      <c r="A29" s="53" t="s">
        <v>157</v>
      </c>
      <c r="B29" s="53" t="s">
        <v>166</v>
      </c>
      <c r="C29" s="55" t="s">
        <v>167</v>
      </c>
      <c r="D29" s="45"/>
      <c r="E29" s="45"/>
      <c r="F29" s="45"/>
      <c r="G29" s="45"/>
      <c r="H29" s="45"/>
      <c r="I29" s="45"/>
      <c r="J29" s="45"/>
      <c r="K29" s="45"/>
      <c r="L29" s="54"/>
    </row>
    <row r="30" spans="1:13" ht="67.5" x14ac:dyDescent="0.2">
      <c r="A30" s="53" t="s">
        <v>157</v>
      </c>
      <c r="B30" s="53" t="s">
        <v>168</v>
      </c>
      <c r="C30" s="55" t="s">
        <v>169</v>
      </c>
      <c r="D30" s="45"/>
      <c r="E30" s="45"/>
      <c r="F30" s="45"/>
      <c r="G30" s="45"/>
      <c r="H30" s="45"/>
      <c r="I30" s="45"/>
      <c r="J30" s="45"/>
      <c r="K30" s="45"/>
      <c r="L30" s="54"/>
    </row>
    <row r="31" spans="1:13" ht="45" x14ac:dyDescent="0.2">
      <c r="A31" s="53" t="s">
        <v>157</v>
      </c>
      <c r="B31" s="53" t="s">
        <v>170</v>
      </c>
      <c r="C31" s="55" t="s">
        <v>171</v>
      </c>
      <c r="D31" s="45"/>
      <c r="E31" s="45"/>
      <c r="F31" s="45"/>
      <c r="G31" s="45"/>
      <c r="H31" s="45"/>
      <c r="I31" s="45"/>
      <c r="J31" s="45"/>
      <c r="K31" s="45"/>
      <c r="L31" s="54"/>
    </row>
    <row r="32" spans="1:13" ht="67.5" x14ac:dyDescent="0.2">
      <c r="A32" s="53" t="s">
        <v>157</v>
      </c>
      <c r="B32" s="53" t="s">
        <v>172</v>
      </c>
      <c r="C32" s="55" t="s">
        <v>173</v>
      </c>
      <c r="D32" s="45"/>
      <c r="E32" s="45"/>
      <c r="F32" s="45"/>
      <c r="G32" s="45"/>
      <c r="H32" s="45"/>
      <c r="I32" s="45"/>
      <c r="J32" s="45"/>
      <c r="K32" s="45"/>
      <c r="L32" s="54"/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/>
      <c r="E33" s="45"/>
      <c r="F33" s="45"/>
      <c r="G33" s="45"/>
      <c r="H33" s="45"/>
      <c r="I33" s="45"/>
      <c r="J33" s="45"/>
      <c r="K33" s="45"/>
      <c r="L33" s="54"/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/>
      <c r="E35" s="45"/>
      <c r="F35" s="45"/>
      <c r="G35" s="45"/>
      <c r="H35" s="45"/>
      <c r="I35" s="45"/>
      <c r="J35" s="45"/>
      <c r="K35" s="45"/>
      <c r="L35" s="54"/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/>
      <c r="E36" s="45"/>
      <c r="F36" s="45"/>
      <c r="G36" s="45"/>
      <c r="H36" s="45"/>
      <c r="I36" s="45"/>
      <c r="J36" s="45"/>
      <c r="K36" s="45"/>
      <c r="L36" s="54"/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/>
      <c r="E38" s="45"/>
      <c r="F38" s="45"/>
      <c r="G38" s="45"/>
      <c r="H38" s="45"/>
      <c r="I38" s="45"/>
      <c r="J38" s="45"/>
      <c r="K38" s="45"/>
      <c r="L38" s="54"/>
    </row>
    <row r="39" spans="1:12" ht="45" x14ac:dyDescent="0.2">
      <c r="A39" s="53" t="s">
        <v>187</v>
      </c>
      <c r="B39" s="53" t="s">
        <v>190</v>
      </c>
      <c r="C39" s="54" t="s">
        <v>191</v>
      </c>
      <c r="D39" s="45"/>
      <c r="E39" s="45"/>
      <c r="F39" s="45"/>
      <c r="G39" s="45"/>
      <c r="H39" s="45"/>
      <c r="I39" s="45"/>
      <c r="J39" s="45"/>
      <c r="K39" s="45"/>
      <c r="L39" s="54"/>
    </row>
    <row r="40" spans="1:12" ht="45" x14ac:dyDescent="0.2">
      <c r="A40" s="53" t="s">
        <v>187</v>
      </c>
      <c r="B40" s="53" t="s">
        <v>192</v>
      </c>
      <c r="C40" s="54" t="s">
        <v>193</v>
      </c>
      <c r="D40" s="45"/>
      <c r="E40" s="45"/>
      <c r="F40" s="45"/>
      <c r="G40" s="45"/>
      <c r="H40" s="45"/>
      <c r="I40" s="45"/>
      <c r="J40" s="45"/>
      <c r="K40" s="45"/>
      <c r="L40" s="54"/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/>
      <c r="E41" s="45"/>
      <c r="F41" s="45"/>
      <c r="G41" s="45"/>
      <c r="H41" s="45"/>
      <c r="I41" s="45"/>
      <c r="J41" s="45"/>
      <c r="K41" s="45"/>
      <c r="L41" s="54"/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/>
      <c r="E43" s="45"/>
      <c r="F43" s="45"/>
      <c r="G43" s="45"/>
      <c r="H43" s="45"/>
      <c r="I43" s="45"/>
      <c r="J43" s="45"/>
      <c r="K43" s="45"/>
      <c r="L43" s="54"/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/>
      <c r="E45" s="45"/>
      <c r="F45" s="45"/>
      <c r="G45" s="45"/>
      <c r="H45" s="45"/>
      <c r="I45" s="45"/>
      <c r="J45" s="45"/>
      <c r="K45" s="45"/>
      <c r="L45" s="54"/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/>
      <c r="E46" s="45"/>
      <c r="F46" s="45"/>
      <c r="G46" s="45"/>
      <c r="H46" s="45"/>
      <c r="I46" s="45"/>
      <c r="J46" s="45"/>
      <c r="K46" s="45"/>
      <c r="L46" s="54"/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0">SUM(D14:D47)</f>
        <v>1166367.72</v>
      </c>
      <c r="E48" s="58">
        <f t="shared" si="0"/>
        <v>1166367.72</v>
      </c>
      <c r="F48" s="58">
        <f t="shared" si="0"/>
        <v>0</v>
      </c>
      <c r="G48" s="58">
        <f t="shared" si="0"/>
        <v>1156919</v>
      </c>
      <c r="H48" s="58">
        <f t="shared" si="0"/>
        <v>0</v>
      </c>
      <c r="I48" s="58">
        <f t="shared" si="0"/>
        <v>1156919</v>
      </c>
      <c r="J48" s="58">
        <f t="shared" si="0"/>
        <v>1156919</v>
      </c>
      <c r="K48" s="58">
        <f t="shared" si="0"/>
        <v>0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9999"/>
  </sheetPr>
  <dimension ref="A1:M51"/>
  <sheetViews>
    <sheetView showGridLines="0" zoomScaleNormal="100" workbookViewId="0">
      <pane ySplit="13" topLeftCell="A14" activePane="bottomLeft" state="frozen"/>
      <selection pane="bottomLeft" activeCell="D14" sqref="D14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20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7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72"/>
      <c r="I7" s="72"/>
      <c r="J7" s="72"/>
      <c r="K7" s="7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72"/>
      <c r="I8" s="72"/>
      <c r="J8" s="72"/>
      <c r="K8" s="7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72"/>
      <c r="I9" s="72"/>
      <c r="J9" s="72"/>
      <c r="K9" s="7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72"/>
      <c r="I10" s="72"/>
      <c r="J10" s="72"/>
      <c r="K10" s="7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72"/>
      <c r="I11" s="72"/>
      <c r="J11" s="72"/>
      <c r="K11" s="7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/>
      <c r="E14" s="45"/>
      <c r="F14" s="45"/>
      <c r="G14" s="45"/>
      <c r="H14" s="45"/>
      <c r="I14" s="45"/>
      <c r="J14" s="45"/>
      <c r="K14" s="45"/>
      <c r="L14" s="54"/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>
        <v>27556.450000000004</v>
      </c>
      <c r="E16" s="45">
        <v>27556.450000000004</v>
      </c>
      <c r="F16" s="45">
        <v>0</v>
      </c>
      <c r="G16" s="45">
        <v>25981.79</v>
      </c>
      <c r="H16" s="45">
        <v>0</v>
      </c>
      <c r="I16" s="45">
        <v>25981.79</v>
      </c>
      <c r="J16" s="45">
        <v>25981.79</v>
      </c>
      <c r="K16" s="45">
        <v>0</v>
      </c>
      <c r="L16" s="54"/>
      <c r="M16" s="46" t="s">
        <v>218</v>
      </c>
    </row>
    <row r="17" spans="1:13" ht="22.5" x14ac:dyDescent="0.2">
      <c r="A17" s="53" t="s">
        <v>52</v>
      </c>
      <c r="B17" s="53" t="s">
        <v>64</v>
      </c>
      <c r="C17" s="54" t="s">
        <v>65</v>
      </c>
      <c r="D17" s="45"/>
      <c r="E17" s="45"/>
      <c r="F17" s="45"/>
      <c r="G17" s="45"/>
      <c r="H17" s="45"/>
      <c r="I17" s="45"/>
      <c r="J17" s="45"/>
      <c r="K17" s="45"/>
      <c r="L17" s="54"/>
    </row>
    <row r="18" spans="1:13" ht="33.75" x14ac:dyDescent="0.2">
      <c r="A18" s="53" t="s">
        <v>52</v>
      </c>
      <c r="B18" s="53" t="s">
        <v>67</v>
      </c>
      <c r="C18" s="54" t="s">
        <v>68</v>
      </c>
      <c r="D18" s="45"/>
      <c r="E18" s="45"/>
      <c r="F18" s="45"/>
      <c r="G18" s="45"/>
      <c r="H18" s="45"/>
      <c r="I18" s="45"/>
      <c r="J18" s="45"/>
      <c r="K18" s="45"/>
      <c r="L18" s="54"/>
    </row>
    <row r="19" spans="1:13" ht="22.5" x14ac:dyDescent="0.2">
      <c r="A19" s="53" t="s">
        <v>69</v>
      </c>
      <c r="B19" s="53" t="s">
        <v>70</v>
      </c>
      <c r="C19" s="54" t="s">
        <v>71</v>
      </c>
      <c r="D19" s="45">
        <v>1295600</v>
      </c>
      <c r="E19" s="45">
        <v>1295600</v>
      </c>
      <c r="F19" s="45">
        <v>0</v>
      </c>
      <c r="G19" s="45">
        <v>1162699.54</v>
      </c>
      <c r="H19" s="45">
        <v>0</v>
      </c>
      <c r="I19" s="45">
        <v>1162699.54</v>
      </c>
      <c r="J19" s="45">
        <v>1162699.54</v>
      </c>
      <c r="K19" s="45">
        <v>0</v>
      </c>
      <c r="L19" s="54"/>
      <c r="M19" s="46" t="s">
        <v>218</v>
      </c>
    </row>
    <row r="20" spans="1:13" ht="33.75" x14ac:dyDescent="0.2">
      <c r="A20" s="53" t="s">
        <v>143</v>
      </c>
      <c r="B20" s="53" t="s">
        <v>144</v>
      </c>
      <c r="C20" s="54" t="s">
        <v>145</v>
      </c>
      <c r="D20" s="45"/>
      <c r="E20" s="45"/>
      <c r="F20" s="45"/>
      <c r="G20" s="45"/>
      <c r="H20" s="45"/>
      <c r="I20" s="45"/>
      <c r="J20" s="45"/>
      <c r="K20" s="45"/>
      <c r="L20" s="54"/>
    </row>
    <row r="21" spans="1:13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3" ht="22.5" x14ac:dyDescent="0.2">
      <c r="A22" s="53" t="s">
        <v>149</v>
      </c>
      <c r="B22" s="53" t="s">
        <v>150</v>
      </c>
      <c r="C22" s="54" t="s">
        <v>151</v>
      </c>
      <c r="D22" s="45"/>
      <c r="E22" s="45"/>
      <c r="F22" s="45"/>
      <c r="G22" s="45"/>
      <c r="H22" s="45"/>
      <c r="I22" s="45"/>
      <c r="J22" s="45"/>
      <c r="K22" s="45"/>
      <c r="L22" s="54"/>
    </row>
    <row r="23" spans="1:13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3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3" ht="67.5" x14ac:dyDescent="0.2">
      <c r="A25" s="53" t="s">
        <v>157</v>
      </c>
      <c r="B25" s="53" t="s">
        <v>158</v>
      </c>
      <c r="C25" s="55" t="s">
        <v>159</v>
      </c>
      <c r="D25" s="45"/>
      <c r="E25" s="45"/>
      <c r="F25" s="45"/>
      <c r="G25" s="45"/>
      <c r="H25" s="45"/>
      <c r="I25" s="45"/>
      <c r="J25" s="45"/>
      <c r="K25" s="45"/>
      <c r="L25" s="54"/>
    </row>
    <row r="26" spans="1:13" ht="56.25" x14ac:dyDescent="0.2">
      <c r="A26" s="53" t="s">
        <v>157</v>
      </c>
      <c r="B26" s="53" t="s">
        <v>160</v>
      </c>
      <c r="C26" s="55" t="s">
        <v>161</v>
      </c>
      <c r="D26" s="45"/>
      <c r="E26" s="45"/>
      <c r="F26" s="45"/>
      <c r="G26" s="45"/>
      <c r="H26" s="45"/>
      <c r="I26" s="45"/>
      <c r="J26" s="45"/>
      <c r="K26" s="45"/>
      <c r="L26" s="54"/>
    </row>
    <row r="27" spans="1:13" ht="56.25" x14ac:dyDescent="0.2">
      <c r="A27" s="53" t="s">
        <v>157</v>
      </c>
      <c r="B27" s="53" t="s">
        <v>162</v>
      </c>
      <c r="C27" s="55" t="s">
        <v>163</v>
      </c>
      <c r="D27" s="45"/>
      <c r="E27" s="45"/>
      <c r="F27" s="45"/>
      <c r="G27" s="45"/>
      <c r="H27" s="45"/>
      <c r="I27" s="45"/>
      <c r="J27" s="45"/>
      <c r="K27" s="45"/>
      <c r="L27" s="54"/>
    </row>
    <row r="28" spans="1:13" ht="67.5" x14ac:dyDescent="0.2">
      <c r="A28" s="53" t="s">
        <v>157</v>
      </c>
      <c r="B28" s="53" t="s">
        <v>164</v>
      </c>
      <c r="C28" s="55" t="s">
        <v>165</v>
      </c>
      <c r="D28" s="45"/>
      <c r="E28" s="45"/>
      <c r="F28" s="45"/>
      <c r="G28" s="45"/>
      <c r="H28" s="45"/>
      <c r="I28" s="45"/>
      <c r="J28" s="45"/>
      <c r="K28" s="45"/>
      <c r="L28" s="54"/>
    </row>
    <row r="29" spans="1:13" ht="78.75" x14ac:dyDescent="0.2">
      <c r="A29" s="53" t="s">
        <v>157</v>
      </c>
      <c r="B29" s="53" t="s">
        <v>166</v>
      </c>
      <c r="C29" s="55" t="s">
        <v>167</v>
      </c>
      <c r="D29" s="45"/>
      <c r="E29" s="45"/>
      <c r="F29" s="45"/>
      <c r="G29" s="45"/>
      <c r="H29" s="45"/>
      <c r="I29" s="45"/>
      <c r="J29" s="45"/>
      <c r="K29" s="45"/>
      <c r="L29" s="54"/>
    </row>
    <row r="30" spans="1:13" ht="67.5" x14ac:dyDescent="0.2">
      <c r="A30" s="53" t="s">
        <v>157</v>
      </c>
      <c r="B30" s="53" t="s">
        <v>168</v>
      </c>
      <c r="C30" s="55" t="s">
        <v>169</v>
      </c>
      <c r="D30" s="45"/>
      <c r="E30" s="45"/>
      <c r="F30" s="45"/>
      <c r="G30" s="45"/>
      <c r="H30" s="45"/>
      <c r="I30" s="45"/>
      <c r="J30" s="45"/>
      <c r="K30" s="45"/>
      <c r="L30" s="54"/>
    </row>
    <row r="31" spans="1:13" ht="45" x14ac:dyDescent="0.2">
      <c r="A31" s="53" t="s">
        <v>157</v>
      </c>
      <c r="B31" s="53" t="s">
        <v>170</v>
      </c>
      <c r="C31" s="55" t="s">
        <v>171</v>
      </c>
      <c r="D31" s="45"/>
      <c r="E31" s="45"/>
      <c r="F31" s="45"/>
      <c r="G31" s="45"/>
      <c r="H31" s="45"/>
      <c r="I31" s="45"/>
      <c r="J31" s="45"/>
      <c r="K31" s="45"/>
      <c r="L31" s="54"/>
    </row>
    <row r="32" spans="1:13" ht="67.5" x14ac:dyDescent="0.2">
      <c r="A32" s="53" t="s">
        <v>157</v>
      </c>
      <c r="B32" s="53" t="s">
        <v>172</v>
      </c>
      <c r="C32" s="55" t="s">
        <v>173</v>
      </c>
      <c r="D32" s="45"/>
      <c r="E32" s="45"/>
      <c r="F32" s="45"/>
      <c r="G32" s="45"/>
      <c r="H32" s="45"/>
      <c r="I32" s="45"/>
      <c r="J32" s="45"/>
      <c r="K32" s="45"/>
      <c r="L32" s="54"/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/>
      <c r="E33" s="45"/>
      <c r="F33" s="45"/>
      <c r="G33" s="45"/>
      <c r="H33" s="45"/>
      <c r="I33" s="45"/>
      <c r="J33" s="45"/>
      <c r="K33" s="45"/>
      <c r="L33" s="54"/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/>
      <c r="E35" s="45"/>
      <c r="F35" s="45"/>
      <c r="G35" s="45"/>
      <c r="H35" s="45"/>
      <c r="I35" s="45"/>
      <c r="J35" s="45"/>
      <c r="K35" s="45"/>
      <c r="L35" s="54"/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/>
      <c r="E36" s="45"/>
      <c r="F36" s="45"/>
      <c r="G36" s="45"/>
      <c r="H36" s="45"/>
      <c r="I36" s="45"/>
      <c r="J36" s="45"/>
      <c r="K36" s="45"/>
      <c r="L36" s="54"/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/>
      <c r="E38" s="45"/>
      <c r="F38" s="45"/>
      <c r="G38" s="45"/>
      <c r="H38" s="45"/>
      <c r="I38" s="45"/>
      <c r="J38" s="45"/>
      <c r="K38" s="45"/>
      <c r="L38" s="54"/>
    </row>
    <row r="39" spans="1:12" ht="45" x14ac:dyDescent="0.2">
      <c r="A39" s="53" t="s">
        <v>187</v>
      </c>
      <c r="B39" s="53" t="s">
        <v>190</v>
      </c>
      <c r="C39" s="54" t="s">
        <v>191</v>
      </c>
      <c r="D39" s="45"/>
      <c r="E39" s="45"/>
      <c r="F39" s="45"/>
      <c r="G39" s="45"/>
      <c r="H39" s="45"/>
      <c r="I39" s="45"/>
      <c r="J39" s="45"/>
      <c r="K39" s="45"/>
      <c r="L39" s="54"/>
    </row>
    <row r="40" spans="1:12" ht="45" x14ac:dyDescent="0.2">
      <c r="A40" s="53" t="s">
        <v>187</v>
      </c>
      <c r="B40" s="53" t="s">
        <v>192</v>
      </c>
      <c r="C40" s="54" t="s">
        <v>193</v>
      </c>
      <c r="D40" s="45"/>
      <c r="E40" s="45"/>
      <c r="F40" s="45"/>
      <c r="G40" s="45"/>
      <c r="H40" s="45"/>
      <c r="I40" s="45"/>
      <c r="J40" s="45"/>
      <c r="K40" s="45"/>
      <c r="L40" s="54"/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/>
      <c r="E41" s="45"/>
      <c r="F41" s="45"/>
      <c r="G41" s="45"/>
      <c r="H41" s="45"/>
      <c r="I41" s="45"/>
      <c r="J41" s="45"/>
      <c r="K41" s="45"/>
      <c r="L41" s="54"/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/>
      <c r="E43" s="45"/>
      <c r="F43" s="45"/>
      <c r="G43" s="45"/>
      <c r="H43" s="45"/>
      <c r="I43" s="45"/>
      <c r="J43" s="45"/>
      <c r="K43" s="45"/>
      <c r="L43" s="54"/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/>
      <c r="E45" s="45"/>
      <c r="F45" s="45"/>
      <c r="G45" s="45"/>
      <c r="H45" s="45"/>
      <c r="I45" s="45"/>
      <c r="J45" s="45"/>
      <c r="K45" s="45"/>
      <c r="L45" s="54"/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/>
      <c r="E46" s="45"/>
      <c r="F46" s="45"/>
      <c r="G46" s="45"/>
      <c r="H46" s="45"/>
      <c r="I46" s="45"/>
      <c r="J46" s="45"/>
      <c r="K46" s="45"/>
      <c r="L46" s="54"/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0">SUM(D14:D47)</f>
        <v>1323156.45</v>
      </c>
      <c r="E48" s="58">
        <f t="shared" si="0"/>
        <v>1323156.45</v>
      </c>
      <c r="F48" s="58">
        <f t="shared" si="0"/>
        <v>0</v>
      </c>
      <c r="G48" s="58">
        <f t="shared" si="0"/>
        <v>1188681.33</v>
      </c>
      <c r="H48" s="58">
        <f t="shared" si="0"/>
        <v>0</v>
      </c>
      <c r="I48" s="58">
        <f t="shared" si="0"/>
        <v>1188681.33</v>
      </c>
      <c r="J48" s="58">
        <f t="shared" si="0"/>
        <v>1188681.33</v>
      </c>
      <c r="K48" s="58">
        <f t="shared" si="0"/>
        <v>0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-0.249977111117893"/>
  </sheetPr>
  <dimension ref="A1:M51"/>
  <sheetViews>
    <sheetView showGridLines="0" zoomScale="90" zoomScaleNormal="90" workbookViewId="0">
      <pane ySplit="13" topLeftCell="A14" activePane="bottomLeft" state="frozen"/>
      <selection pane="bottomLeft" activeCell="G32" sqref="G32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2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51"/>
      <c r="I7" s="51"/>
      <c r="J7" s="51"/>
      <c r="K7" s="51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51"/>
      <c r="I8" s="51"/>
      <c r="J8" s="51"/>
      <c r="K8" s="51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51"/>
      <c r="I9" s="51"/>
      <c r="J9" s="51"/>
      <c r="K9" s="51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51"/>
      <c r="I10" s="51"/>
      <c r="J10" s="51"/>
      <c r="K10" s="51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51"/>
      <c r="I11" s="51"/>
      <c r="J11" s="51"/>
      <c r="K11" s="51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10881</v>
      </c>
      <c r="E14" s="45">
        <v>10881</v>
      </c>
      <c r="F14" s="45">
        <v>0</v>
      </c>
      <c r="G14" s="45">
        <v>10881</v>
      </c>
      <c r="H14" s="45"/>
      <c r="I14" s="45">
        <f>J14+K14</f>
        <v>10881</v>
      </c>
      <c r="J14" s="45">
        <f>G14</f>
        <v>10881</v>
      </c>
      <c r="K14" s="45">
        <v>0</v>
      </c>
      <c r="L14" s="54" t="s">
        <v>43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1210366.3700000001</v>
      </c>
      <c r="E17" s="45">
        <v>0</v>
      </c>
      <c r="F17" s="45">
        <f>D17</f>
        <v>1210366.3700000001</v>
      </c>
      <c r="G17" s="45">
        <v>1210366.3700000001</v>
      </c>
      <c r="H17" s="45"/>
      <c r="I17" s="45">
        <f>J17+K17</f>
        <v>1210366.3700000001</v>
      </c>
      <c r="J17" s="45"/>
      <c r="K17" s="45">
        <f>G17</f>
        <v>1210366.3700000001</v>
      </c>
      <c r="L17" s="54" t="s">
        <v>43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1063121.6499999999</v>
      </c>
      <c r="E18" s="45">
        <v>0</v>
      </c>
      <c r="F18" s="45">
        <f>D18</f>
        <v>1063121.6499999999</v>
      </c>
      <c r="G18" s="45">
        <v>1063121.6499999999</v>
      </c>
      <c r="H18" s="45"/>
      <c r="I18" s="45">
        <f>J18+K18</f>
        <v>1063121.6499999999</v>
      </c>
      <c r="J18" s="45"/>
      <c r="K18" s="45">
        <f>G18</f>
        <v>1063121.6499999999</v>
      </c>
      <c r="L18" s="54" t="s">
        <v>43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/>
      <c r="E19" s="45"/>
      <c r="F19" s="45"/>
      <c r="G19" s="45"/>
      <c r="H19" s="45"/>
      <c r="I19" s="45"/>
      <c r="J19" s="45"/>
      <c r="K19" s="45"/>
      <c r="L19" s="54"/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2224348.71</v>
      </c>
      <c r="E20" s="45">
        <v>0</v>
      </c>
      <c r="F20" s="45">
        <v>2224348.71</v>
      </c>
      <c r="G20" s="45">
        <v>2148892.2200000002</v>
      </c>
      <c r="H20" s="45"/>
      <c r="I20" s="45">
        <f>J20+K20</f>
        <v>2148892.2200000002</v>
      </c>
      <c r="J20" s="45"/>
      <c r="K20" s="45">
        <f>G20</f>
        <v>2148892.2200000002</v>
      </c>
      <c r="L20" s="54" t="s">
        <v>43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120788631.04000001</v>
      </c>
      <c r="E22" s="45">
        <v>0</v>
      </c>
      <c r="F22" s="45">
        <v>120788631.04000001</v>
      </c>
      <c r="G22" s="45">
        <v>118779344.38</v>
      </c>
      <c r="H22" s="45"/>
      <c r="I22" s="45">
        <f>J22+K22</f>
        <v>118779344.38</v>
      </c>
      <c r="J22" s="45"/>
      <c r="K22" s="45">
        <f>G22</f>
        <v>118779344.38</v>
      </c>
      <c r="L22" s="54" t="s">
        <v>43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61669.89</v>
      </c>
      <c r="E24" s="45">
        <v>0</v>
      </c>
      <c r="F24" s="45">
        <v>61669.89</v>
      </c>
      <c r="G24" s="45">
        <v>61669.89</v>
      </c>
      <c r="H24" s="45"/>
      <c r="I24" s="45">
        <f t="shared" ref="I24:I33" si="0">J24+K24</f>
        <v>61669.89</v>
      </c>
      <c r="J24" s="45"/>
      <c r="K24" s="45">
        <f>G24</f>
        <v>61669.89</v>
      </c>
      <c r="L24" s="54" t="s">
        <v>43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234360</v>
      </c>
      <c r="E25" s="45">
        <f>D25</f>
        <v>234360</v>
      </c>
      <c r="F25" s="45">
        <v>0</v>
      </c>
      <c r="G25" s="45">
        <v>234360</v>
      </c>
      <c r="H25" s="45"/>
      <c r="I25" s="45">
        <f t="shared" si="0"/>
        <v>234360</v>
      </c>
      <c r="J25" s="45">
        <f>G25</f>
        <v>234360</v>
      </c>
      <c r="K25" s="45">
        <v>0</v>
      </c>
      <c r="L25" s="54" t="s">
        <v>43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29646540</v>
      </c>
      <c r="E26" s="45">
        <v>29646540</v>
      </c>
      <c r="F26" s="45">
        <v>0</v>
      </c>
      <c r="G26" s="45">
        <v>29646540</v>
      </c>
      <c r="H26" s="45"/>
      <c r="I26" s="45">
        <f t="shared" si="0"/>
        <v>29646540</v>
      </c>
      <c r="J26" s="45">
        <f>G26</f>
        <v>29646540</v>
      </c>
      <c r="K26" s="45">
        <v>0</v>
      </c>
      <c r="L26" s="54" t="s">
        <v>43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54944.4</v>
      </c>
      <c r="E27" s="45">
        <v>0</v>
      </c>
      <c r="F27" s="45">
        <v>54944.4</v>
      </c>
      <c r="G27" s="45">
        <v>54944.4</v>
      </c>
      <c r="H27" s="45"/>
      <c r="I27" s="45">
        <f t="shared" si="0"/>
        <v>54944.4</v>
      </c>
      <c r="J27" s="45"/>
      <c r="K27" s="45">
        <f t="shared" ref="K27:K32" si="1">G27</f>
        <v>54944.4</v>
      </c>
      <c r="L27" s="54" t="s">
        <v>43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6950466.5999999996</v>
      </c>
      <c r="E28" s="45">
        <v>0</v>
      </c>
      <c r="F28" s="45">
        <v>6950466.5999999996</v>
      </c>
      <c r="G28" s="45">
        <v>6950466.5999999996</v>
      </c>
      <c r="H28" s="45"/>
      <c r="I28" s="45">
        <f t="shared" si="0"/>
        <v>6950466.5999999996</v>
      </c>
      <c r="J28" s="45"/>
      <c r="K28" s="45">
        <f t="shared" si="1"/>
        <v>6950466.5999999996</v>
      </c>
      <c r="L28" s="54" t="s">
        <v>43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603742445.99000001</v>
      </c>
      <c r="E29" s="45">
        <v>0</v>
      </c>
      <c r="F29" s="45">
        <f>D29</f>
        <v>603742445.99000001</v>
      </c>
      <c r="G29" s="45">
        <v>603742445.99000001</v>
      </c>
      <c r="H29" s="45"/>
      <c r="I29" s="45">
        <f t="shared" si="0"/>
        <v>603742445.99000001</v>
      </c>
      <c r="J29" s="45"/>
      <c r="K29" s="45">
        <f t="shared" si="1"/>
        <v>603742445.99000001</v>
      </c>
      <c r="L29" s="54" t="s">
        <v>43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3561408</v>
      </c>
      <c r="E30" s="45">
        <v>0</v>
      </c>
      <c r="F30" s="45">
        <v>3561408</v>
      </c>
      <c r="G30" s="45">
        <v>3561408</v>
      </c>
      <c r="H30" s="45"/>
      <c r="I30" s="45">
        <f t="shared" si="0"/>
        <v>3561408</v>
      </c>
      <c r="J30" s="45"/>
      <c r="K30" s="45">
        <f t="shared" si="1"/>
        <v>3561408</v>
      </c>
      <c r="L30" s="54" t="s">
        <v>43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188165.36</v>
      </c>
      <c r="E31" s="45">
        <v>0</v>
      </c>
      <c r="F31" s="45">
        <v>188165.36</v>
      </c>
      <c r="G31" s="45">
        <v>178023.2</v>
      </c>
      <c r="H31" s="45"/>
      <c r="I31" s="45">
        <f t="shared" si="0"/>
        <v>178023.2</v>
      </c>
      <c r="J31" s="45"/>
      <c r="K31" s="45">
        <f t="shared" si="1"/>
        <v>178023.2</v>
      </c>
      <c r="L31" s="54" t="s">
        <v>43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525984</v>
      </c>
      <c r="E32" s="45">
        <v>0</v>
      </c>
      <c r="F32" s="45">
        <v>525984</v>
      </c>
      <c r="G32" s="45">
        <v>525984</v>
      </c>
      <c r="H32" s="45"/>
      <c r="I32" s="45">
        <f t="shared" si="0"/>
        <v>525984</v>
      </c>
      <c r="J32" s="45"/>
      <c r="K32" s="45">
        <f t="shared" si="1"/>
        <v>525984</v>
      </c>
      <c r="L32" s="54" t="s">
        <v>43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14729144</v>
      </c>
      <c r="E33" s="45">
        <v>12077898.08</v>
      </c>
      <c r="F33" s="45">
        <v>2651245.92</v>
      </c>
      <c r="G33" s="45">
        <v>14729144</v>
      </c>
      <c r="H33" s="45"/>
      <c r="I33" s="45">
        <f t="shared" si="0"/>
        <v>14729144</v>
      </c>
      <c r="J33" s="45">
        <f>G33*82/100</f>
        <v>12077898.08</v>
      </c>
      <c r="K33" s="45">
        <f>G33-J33</f>
        <v>2651245.92</v>
      </c>
      <c r="L33" s="54" t="s">
        <v>43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1735956.26</v>
      </c>
      <c r="E35" s="45">
        <v>0</v>
      </c>
      <c r="F35" s="45">
        <f>D35</f>
        <v>1735956.26</v>
      </c>
      <c r="G35" s="45">
        <v>1735956.26</v>
      </c>
      <c r="H35" s="45"/>
      <c r="I35" s="45">
        <f>J35+K35</f>
        <v>1735956.26</v>
      </c>
      <c r="J35" s="45"/>
      <c r="K35" s="45">
        <f>G35</f>
        <v>1735956.26</v>
      </c>
      <c r="L35" s="54" t="s">
        <v>43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842100</v>
      </c>
      <c r="E36" s="45">
        <v>0</v>
      </c>
      <c r="F36" s="45">
        <f>D36</f>
        <v>842100</v>
      </c>
      <c r="G36" s="45">
        <v>842100</v>
      </c>
      <c r="H36" s="45"/>
      <c r="I36" s="45">
        <f>J36+K36</f>
        <v>842100</v>
      </c>
      <c r="J36" s="45"/>
      <c r="K36" s="45">
        <f>G36</f>
        <v>842100</v>
      </c>
      <c r="L36" s="54" t="s">
        <v>43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1699940.22</v>
      </c>
      <c r="E38" s="45">
        <v>0</v>
      </c>
      <c r="F38" s="45">
        <f>D38</f>
        <v>1699940.22</v>
      </c>
      <c r="G38" s="45">
        <v>1699940.22</v>
      </c>
      <c r="H38" s="45"/>
      <c r="I38" s="45">
        <f>J38+K38</f>
        <v>1699940.22</v>
      </c>
      <c r="J38" s="45"/>
      <c r="K38" s="45">
        <f>G38</f>
        <v>1699940.22</v>
      </c>
      <c r="L38" s="54" t="s">
        <v>43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31767.69</v>
      </c>
      <c r="E39" s="45">
        <v>0</v>
      </c>
      <c r="F39" s="45">
        <f>D39</f>
        <v>31767.69</v>
      </c>
      <c r="G39" s="45">
        <v>30979.01</v>
      </c>
      <c r="H39" s="45"/>
      <c r="I39" s="45">
        <f>J39+K39</f>
        <v>30979.01</v>
      </c>
      <c r="J39" s="45"/>
      <c r="K39" s="45">
        <f>G39</f>
        <v>30979.01</v>
      </c>
      <c r="L39" s="54" t="s">
        <v>43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10378775.390000001</v>
      </c>
      <c r="E40" s="45">
        <v>0</v>
      </c>
      <c r="F40" s="45">
        <f>D40</f>
        <v>10378775.390000001</v>
      </c>
      <c r="G40" s="45">
        <v>10351964.93</v>
      </c>
      <c r="H40" s="45"/>
      <c r="I40" s="45">
        <f>J40+K40</f>
        <v>10351964.93</v>
      </c>
      <c r="J40" s="45"/>
      <c r="K40" s="45">
        <f>G40</f>
        <v>10351964.93</v>
      </c>
      <c r="L40" s="54" t="s">
        <v>43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4126528</v>
      </c>
      <c r="E41" s="45">
        <v>3383005.43</v>
      </c>
      <c r="F41" s="45">
        <v>743522.57</v>
      </c>
      <c r="G41" s="45">
        <v>4126528</v>
      </c>
      <c r="H41" s="45"/>
      <c r="I41" s="45">
        <f>J41+K41</f>
        <v>4126528</v>
      </c>
      <c r="J41" s="45">
        <f>E41</f>
        <v>3383005.43</v>
      </c>
      <c r="K41" s="45">
        <f>G41-J41</f>
        <v>743522.56999999983</v>
      </c>
      <c r="L41" s="54" t="s">
        <v>43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24759.200000000001</v>
      </c>
      <c r="E43" s="45">
        <v>0</v>
      </c>
      <c r="F43" s="45">
        <f>D43</f>
        <v>24759.200000000001</v>
      </c>
      <c r="G43" s="45">
        <v>24759.200000000001</v>
      </c>
      <c r="H43" s="45"/>
      <c r="I43" s="45">
        <f>J43+K43</f>
        <v>24759.200000000001</v>
      </c>
      <c r="J43" s="45"/>
      <c r="K43" s="45">
        <f>G43</f>
        <v>24759.200000000001</v>
      </c>
      <c r="L43" s="54" t="s">
        <v>43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14548595.310000001</v>
      </c>
      <c r="E45" s="45">
        <v>0</v>
      </c>
      <c r="F45" s="45">
        <v>14548595.310000001</v>
      </c>
      <c r="G45" s="45">
        <v>14548595.310000001</v>
      </c>
      <c r="H45" s="45"/>
      <c r="I45" s="45">
        <f>J45+K45</f>
        <v>14548595.310000001</v>
      </c>
      <c r="J45" s="45"/>
      <c r="K45" s="45">
        <f>G45</f>
        <v>14548595.310000001</v>
      </c>
      <c r="L45" s="54" t="s">
        <v>43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4089400</v>
      </c>
      <c r="E46" s="45">
        <v>0</v>
      </c>
      <c r="F46" s="45">
        <f>D46</f>
        <v>4089400</v>
      </c>
      <c r="G46" s="45">
        <v>4089400</v>
      </c>
      <c r="H46" s="45"/>
      <c r="I46" s="45">
        <f>J46+K46</f>
        <v>4089400</v>
      </c>
      <c r="J46" s="45"/>
      <c r="K46" s="45">
        <f>G46</f>
        <v>4089400</v>
      </c>
      <c r="L46" s="54" t="s">
        <v>43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2">SUM(D14:D47)</f>
        <v>822470299.08000016</v>
      </c>
      <c r="E48" s="58">
        <f t="shared" si="2"/>
        <v>45352684.509999998</v>
      </c>
      <c r="F48" s="58">
        <f t="shared" si="2"/>
        <v>777117614.57000005</v>
      </c>
      <c r="G48" s="58">
        <f t="shared" si="2"/>
        <v>820347814.63</v>
      </c>
      <c r="H48" s="58">
        <f t="shared" si="2"/>
        <v>0</v>
      </c>
      <c r="I48" s="58">
        <f t="shared" si="2"/>
        <v>820347814.63</v>
      </c>
      <c r="J48" s="58">
        <f t="shared" si="2"/>
        <v>45352684.509999998</v>
      </c>
      <c r="K48" s="58">
        <f t="shared" si="2"/>
        <v>774995130.12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filterMode="1">
    <pageSetUpPr fitToPage="1"/>
  </sheetPr>
  <dimension ref="A1:M51"/>
  <sheetViews>
    <sheetView showGridLines="0" zoomScaleNormal="100" workbookViewId="0">
      <pane ySplit="13" topLeftCell="A14" activePane="bottomLeft" state="frozen"/>
      <selection pane="bottomLeft" activeCell="J64" sqref="J64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20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71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72"/>
      <c r="I7" s="72"/>
      <c r="J7" s="72"/>
      <c r="K7" s="72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72"/>
      <c r="I8" s="72"/>
      <c r="J8" s="72"/>
      <c r="K8" s="72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72"/>
      <c r="I9" s="72"/>
      <c r="J9" s="72"/>
      <c r="K9" s="72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72"/>
      <c r="I10" s="72"/>
      <c r="J10" s="72"/>
      <c r="K10" s="72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72"/>
      <c r="I11" s="72"/>
      <c r="J11" s="72"/>
      <c r="K11" s="72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hidden="1" x14ac:dyDescent="0.2">
      <c r="A14" s="53" t="s">
        <v>17</v>
      </c>
      <c r="B14" s="53" t="s">
        <v>18</v>
      </c>
      <c r="C14" s="54" t="s">
        <v>19</v>
      </c>
      <c r="D14" s="45"/>
      <c r="E14" s="45"/>
      <c r="F14" s="45"/>
      <c r="G14" s="45"/>
      <c r="H14" s="45"/>
      <c r="I14" s="45"/>
      <c r="J14" s="45"/>
      <c r="K14" s="45"/>
      <c r="L14" s="54"/>
    </row>
    <row r="15" spans="1:13" ht="33.75" hidden="1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hidden="1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hidden="1" x14ac:dyDescent="0.2">
      <c r="A17" s="53" t="s">
        <v>52</v>
      </c>
      <c r="B17" s="53" t="s">
        <v>64</v>
      </c>
      <c r="C17" s="54" t="s">
        <v>65</v>
      </c>
      <c r="D17" s="45"/>
      <c r="E17" s="45"/>
      <c r="F17" s="45"/>
      <c r="G17" s="45"/>
      <c r="H17" s="45"/>
      <c r="I17" s="45"/>
      <c r="J17" s="45"/>
      <c r="K17" s="45"/>
      <c r="L17" s="54"/>
    </row>
    <row r="18" spans="1:12" ht="33.75" hidden="1" x14ac:dyDescent="0.2">
      <c r="A18" s="53" t="s">
        <v>52</v>
      </c>
      <c r="B18" s="53" t="s">
        <v>67</v>
      </c>
      <c r="C18" s="54" t="s">
        <v>68</v>
      </c>
      <c r="D18" s="45"/>
      <c r="E18" s="45"/>
      <c r="F18" s="45"/>
      <c r="G18" s="45"/>
      <c r="H18" s="45"/>
      <c r="I18" s="45"/>
      <c r="J18" s="45"/>
      <c r="K18" s="45"/>
      <c r="L18" s="54"/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156200</v>
      </c>
      <c r="E19" s="45">
        <v>156200</v>
      </c>
      <c r="F19" s="45">
        <v>0</v>
      </c>
      <c r="G19" s="45">
        <v>0</v>
      </c>
      <c r="H19" s="45"/>
      <c r="I19" s="45">
        <f t="shared" ref="I19" si="0">J19+K19</f>
        <v>0</v>
      </c>
      <c r="J19" s="45">
        <f>G19</f>
        <v>0</v>
      </c>
      <c r="K19" s="45">
        <v>0</v>
      </c>
      <c r="L19" s="54" t="s">
        <v>66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10906.77</v>
      </c>
      <c r="E20" s="45">
        <v>0</v>
      </c>
      <c r="F20" s="45">
        <v>10906.77</v>
      </c>
      <c r="G20" s="45">
        <v>0</v>
      </c>
      <c r="H20" s="45"/>
      <c r="I20" s="45">
        <f t="shared" ref="I20" si="1">J20+K20</f>
        <v>0</v>
      </c>
      <c r="J20" s="45"/>
      <c r="K20" s="45">
        <f>G20</f>
        <v>0</v>
      </c>
      <c r="L20" s="54" t="s">
        <v>66</v>
      </c>
    </row>
    <row r="21" spans="1:12" ht="22.5" hidden="1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hidden="1" x14ac:dyDescent="0.2">
      <c r="A22" s="53" t="s">
        <v>149</v>
      </c>
      <c r="B22" s="53" t="s">
        <v>150</v>
      </c>
      <c r="C22" s="54" t="s">
        <v>151</v>
      </c>
      <c r="D22" s="45"/>
      <c r="E22" s="45"/>
      <c r="F22" s="45"/>
      <c r="G22" s="45"/>
      <c r="H22" s="45"/>
      <c r="I22" s="45"/>
      <c r="J22" s="45"/>
      <c r="K22" s="45"/>
      <c r="L22" s="54"/>
    </row>
    <row r="23" spans="1:12" ht="45" hidden="1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hidden="1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2" ht="67.5" hidden="1" x14ac:dyDescent="0.2">
      <c r="A25" s="53" t="s">
        <v>157</v>
      </c>
      <c r="B25" s="53" t="s">
        <v>158</v>
      </c>
      <c r="C25" s="55" t="s">
        <v>159</v>
      </c>
      <c r="D25" s="45"/>
      <c r="E25" s="45"/>
      <c r="F25" s="45"/>
      <c r="G25" s="45"/>
      <c r="H25" s="45"/>
      <c r="I25" s="45"/>
      <c r="J25" s="45"/>
      <c r="K25" s="45"/>
      <c r="L25" s="54"/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29250888</v>
      </c>
      <c r="E26" s="45">
        <v>29250888</v>
      </c>
      <c r="F26" s="45">
        <v>0</v>
      </c>
      <c r="G26" s="45">
        <v>0</v>
      </c>
      <c r="H26" s="45"/>
      <c r="I26" s="45">
        <f t="shared" ref="I26" si="2">J26+K26</f>
        <v>0</v>
      </c>
      <c r="J26" s="45">
        <f>G26</f>
        <v>0</v>
      </c>
      <c r="K26" s="45">
        <f>G26</f>
        <v>0</v>
      </c>
      <c r="L26" s="54" t="s">
        <v>66</v>
      </c>
    </row>
    <row r="27" spans="1:12" ht="56.25" hidden="1" x14ac:dyDescent="0.2">
      <c r="A27" s="53" t="s">
        <v>157</v>
      </c>
      <c r="B27" s="53" t="s">
        <v>162</v>
      </c>
      <c r="C27" s="55" t="s">
        <v>163</v>
      </c>
      <c r="D27" s="45"/>
      <c r="E27" s="45"/>
      <c r="F27" s="45"/>
      <c r="G27" s="45"/>
      <c r="H27" s="45"/>
      <c r="I27" s="45"/>
      <c r="J27" s="45"/>
      <c r="K27" s="45"/>
      <c r="L27" s="54"/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146214.6</v>
      </c>
      <c r="E28" s="45">
        <v>0</v>
      </c>
      <c r="F28" s="45">
        <v>146214.6</v>
      </c>
      <c r="G28" s="45">
        <v>0</v>
      </c>
      <c r="H28" s="45"/>
      <c r="I28" s="45">
        <f t="shared" ref="I28" si="3">J28+K28</f>
        <v>0</v>
      </c>
      <c r="J28" s="45"/>
      <c r="K28" s="45">
        <f>G28</f>
        <v>0</v>
      </c>
      <c r="L28" s="54" t="s">
        <v>66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0</v>
      </c>
      <c r="E29" s="45">
        <v>0</v>
      </c>
      <c r="F29" s="45">
        <v>212817349.09</v>
      </c>
      <c r="G29" s="45">
        <v>0</v>
      </c>
      <c r="H29" s="45"/>
      <c r="I29" s="45">
        <f t="shared" ref="I29" si="4">J29+K29</f>
        <v>0</v>
      </c>
      <c r="J29" s="45"/>
      <c r="K29" s="45">
        <f t="shared" ref="K29" si="5">G29</f>
        <v>0</v>
      </c>
      <c r="L29" s="54" t="s">
        <v>66</v>
      </c>
    </row>
    <row r="30" spans="1:12" ht="67.5" hidden="1" x14ac:dyDescent="0.2">
      <c r="A30" s="53" t="s">
        <v>157</v>
      </c>
      <c r="B30" s="53" t="s">
        <v>168</v>
      </c>
      <c r="C30" s="55" t="s">
        <v>169</v>
      </c>
      <c r="D30" s="45"/>
      <c r="E30" s="45"/>
      <c r="F30" s="45"/>
      <c r="G30" s="45"/>
      <c r="H30" s="45"/>
      <c r="I30" s="45"/>
      <c r="J30" s="45"/>
      <c r="K30" s="45"/>
      <c r="L30" s="54"/>
    </row>
    <row r="31" spans="1:12" ht="45" hidden="1" x14ac:dyDescent="0.2">
      <c r="A31" s="53" t="s">
        <v>157</v>
      </c>
      <c r="B31" s="53" t="s">
        <v>170</v>
      </c>
      <c r="C31" s="55" t="s">
        <v>171</v>
      </c>
      <c r="D31" s="45"/>
      <c r="E31" s="45"/>
      <c r="F31" s="45"/>
      <c r="G31" s="45"/>
      <c r="H31" s="45"/>
      <c r="I31" s="45"/>
      <c r="J31" s="45"/>
      <c r="K31" s="45"/>
      <c r="L31" s="54"/>
    </row>
    <row r="32" spans="1:12" ht="67.5" hidden="1" x14ac:dyDescent="0.2">
      <c r="A32" s="53" t="s">
        <v>157</v>
      </c>
      <c r="B32" s="53" t="s">
        <v>172</v>
      </c>
      <c r="C32" s="55" t="s">
        <v>173</v>
      </c>
      <c r="D32" s="45"/>
      <c r="E32" s="45"/>
      <c r="F32" s="45"/>
      <c r="G32" s="45"/>
      <c r="H32" s="45"/>
      <c r="I32" s="45"/>
      <c r="J32" s="45"/>
      <c r="K32" s="45"/>
      <c r="L32" s="54"/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24438192.440000001</v>
      </c>
      <c r="E33" s="45">
        <v>20039317.800000001</v>
      </c>
      <c r="F33" s="45">
        <v>4398874.6399999997</v>
      </c>
      <c r="G33" s="45">
        <v>0</v>
      </c>
      <c r="H33" s="45"/>
      <c r="I33" s="45">
        <f t="shared" ref="I33" si="6">J33+K33</f>
        <v>0</v>
      </c>
      <c r="J33" s="45">
        <f>G33*82/100</f>
        <v>0</v>
      </c>
      <c r="K33" s="45">
        <f>G33-J33</f>
        <v>0</v>
      </c>
      <c r="L33" s="54" t="s">
        <v>66</v>
      </c>
    </row>
    <row r="34" spans="1:12" ht="33.75" hidden="1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hidden="1" x14ac:dyDescent="0.2">
      <c r="A35" s="53" t="s">
        <v>178</v>
      </c>
      <c r="B35" s="53" t="s">
        <v>179</v>
      </c>
      <c r="C35" s="54" t="s">
        <v>180</v>
      </c>
      <c r="D35" s="45"/>
      <c r="E35" s="45"/>
      <c r="F35" s="45"/>
      <c r="G35" s="45"/>
      <c r="H35" s="45"/>
      <c r="I35" s="45"/>
      <c r="J35" s="45"/>
      <c r="K35" s="45"/>
      <c r="L35" s="54"/>
    </row>
    <row r="36" spans="1:12" ht="56.25" hidden="1" x14ac:dyDescent="0.2">
      <c r="A36" s="53" t="s">
        <v>181</v>
      </c>
      <c r="B36" s="53" t="s">
        <v>182</v>
      </c>
      <c r="C36" s="55" t="s">
        <v>183</v>
      </c>
      <c r="D36" s="45"/>
      <c r="E36" s="45"/>
      <c r="F36" s="45"/>
      <c r="G36" s="45"/>
      <c r="H36" s="45"/>
      <c r="I36" s="45"/>
      <c r="J36" s="45"/>
      <c r="K36" s="45"/>
      <c r="L36" s="54"/>
    </row>
    <row r="37" spans="1:12" ht="33.75" hidden="1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hidden="1" x14ac:dyDescent="0.2">
      <c r="A38" s="53" t="s">
        <v>187</v>
      </c>
      <c r="B38" s="53" t="s">
        <v>188</v>
      </c>
      <c r="C38" s="54" t="s">
        <v>189</v>
      </c>
      <c r="D38" s="45"/>
      <c r="E38" s="45"/>
      <c r="F38" s="45"/>
      <c r="G38" s="45"/>
      <c r="H38" s="45"/>
      <c r="I38" s="45"/>
      <c r="J38" s="45"/>
      <c r="K38" s="45"/>
      <c r="L38" s="54"/>
    </row>
    <row r="39" spans="1:12" ht="45" hidden="1" x14ac:dyDescent="0.2">
      <c r="A39" s="53" t="s">
        <v>187</v>
      </c>
      <c r="B39" s="53" t="s">
        <v>190</v>
      </c>
      <c r="C39" s="54" t="s">
        <v>191</v>
      </c>
      <c r="D39" s="45"/>
      <c r="E39" s="45"/>
      <c r="F39" s="45"/>
      <c r="G39" s="45"/>
      <c r="H39" s="45"/>
      <c r="I39" s="45"/>
      <c r="J39" s="45"/>
      <c r="K39" s="45"/>
      <c r="L39" s="54"/>
    </row>
    <row r="40" spans="1:12" ht="45" hidden="1" x14ac:dyDescent="0.2">
      <c r="A40" s="53" t="s">
        <v>187</v>
      </c>
      <c r="B40" s="53" t="s">
        <v>192</v>
      </c>
      <c r="C40" s="54" t="s">
        <v>193</v>
      </c>
      <c r="D40" s="45"/>
      <c r="E40" s="45"/>
      <c r="F40" s="45"/>
      <c r="G40" s="45"/>
      <c r="H40" s="45"/>
      <c r="I40" s="45"/>
      <c r="J40" s="45"/>
      <c r="K40" s="45"/>
      <c r="L40" s="54"/>
    </row>
    <row r="41" spans="1:12" ht="33.75" hidden="1" x14ac:dyDescent="0.2">
      <c r="A41" s="53" t="s">
        <v>187</v>
      </c>
      <c r="B41" s="53" t="s">
        <v>194</v>
      </c>
      <c r="C41" s="54" t="s">
        <v>195</v>
      </c>
      <c r="D41" s="45"/>
      <c r="E41" s="45"/>
      <c r="F41" s="45"/>
      <c r="G41" s="45"/>
      <c r="H41" s="45"/>
      <c r="I41" s="45"/>
      <c r="J41" s="45"/>
      <c r="K41" s="45"/>
      <c r="L41" s="54"/>
    </row>
    <row r="42" spans="1:12" ht="45" hidden="1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hidden="1" x14ac:dyDescent="0.2">
      <c r="A43" s="53" t="s">
        <v>187</v>
      </c>
      <c r="B43" s="53" t="s">
        <v>198</v>
      </c>
      <c r="C43" s="54" t="s">
        <v>199</v>
      </c>
      <c r="D43" s="45"/>
      <c r="E43" s="45"/>
      <c r="F43" s="45"/>
      <c r="G43" s="45"/>
      <c r="H43" s="45"/>
      <c r="I43" s="45"/>
      <c r="J43" s="45"/>
      <c r="K43" s="45"/>
      <c r="L43" s="54"/>
    </row>
    <row r="44" spans="1:12" ht="45" hidden="1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hidden="1" x14ac:dyDescent="0.2">
      <c r="A45" s="53" t="s">
        <v>187</v>
      </c>
      <c r="B45" s="53" t="s">
        <v>202</v>
      </c>
      <c r="C45" s="54" t="s">
        <v>203</v>
      </c>
      <c r="D45" s="45"/>
      <c r="E45" s="45"/>
      <c r="F45" s="45"/>
      <c r="G45" s="45"/>
      <c r="H45" s="45"/>
      <c r="I45" s="45"/>
      <c r="J45" s="45"/>
      <c r="K45" s="45"/>
      <c r="L45" s="54"/>
    </row>
    <row r="46" spans="1:12" ht="33.75" hidden="1" x14ac:dyDescent="0.2">
      <c r="A46" s="53" t="s">
        <v>204</v>
      </c>
      <c r="B46" s="53" t="s">
        <v>205</v>
      </c>
      <c r="C46" s="54" t="s">
        <v>206</v>
      </c>
      <c r="D46" s="45"/>
      <c r="E46" s="45"/>
      <c r="F46" s="45"/>
      <c r="G46" s="45"/>
      <c r="H46" s="45"/>
      <c r="I46" s="45"/>
      <c r="J46" s="45"/>
      <c r="K46" s="45"/>
      <c r="L46" s="54"/>
    </row>
    <row r="47" spans="1:12" ht="33.75" hidden="1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hidden="1" customHeight="1" x14ac:dyDescent="0.2">
      <c r="A48" s="56" t="s">
        <v>210</v>
      </c>
      <c r="B48" s="57"/>
      <c r="C48" s="57"/>
      <c r="D48" s="58">
        <f t="shared" ref="D48:K48" si="7">SUM(D14:D47)</f>
        <v>54002401.810000002</v>
      </c>
      <c r="E48" s="58">
        <f t="shared" si="7"/>
        <v>49446405.799999997</v>
      </c>
      <c r="F48" s="58">
        <f t="shared" si="7"/>
        <v>217373345.09999999</v>
      </c>
      <c r="G48" s="58">
        <f t="shared" si="7"/>
        <v>0</v>
      </c>
      <c r="H48" s="58">
        <f t="shared" si="7"/>
        <v>0</v>
      </c>
      <c r="I48" s="58">
        <f t="shared" si="7"/>
        <v>0</v>
      </c>
      <c r="J48" s="58">
        <f t="shared" si="7"/>
        <v>0</v>
      </c>
      <c r="K48" s="58">
        <f t="shared" si="7"/>
        <v>0</v>
      </c>
      <c r="L48" s="57"/>
    </row>
    <row r="50" spans="4:9" x14ac:dyDescent="0.2">
      <c r="D50" s="47">
        <f>D48-E48-F48</f>
        <v>-212817349.08999997</v>
      </c>
    </row>
    <row r="51" spans="4:9" x14ac:dyDescent="0.2">
      <c r="I51" s="47">
        <f>I48-J48-K48</f>
        <v>0</v>
      </c>
    </row>
  </sheetData>
  <autoFilter ref="A13:M48">
    <filterColumn colId="11">
      <customFilters>
        <customFilter operator="notEqual" val=" "/>
      </customFilters>
    </filterColumn>
  </autoFilter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filterMode="1">
    <pageSetUpPr fitToPage="1"/>
  </sheetPr>
  <dimension ref="A1:M861"/>
  <sheetViews>
    <sheetView showGridLines="0" tabSelected="1" zoomScale="90" zoomScaleNormal="90" workbookViewId="0">
      <pane ySplit="13" topLeftCell="A14" activePane="bottomLeft" state="frozen"/>
      <selection pane="bottomLeft" activeCell="M394" sqref="M394"/>
    </sheetView>
  </sheetViews>
  <sheetFormatPr defaultRowHeight="12.75" x14ac:dyDescent="0.2"/>
  <cols>
    <col min="1" max="1" width="8.85546875" customWidth="1"/>
    <col min="2" max="2" width="12.7109375" customWidth="1"/>
    <col min="3" max="3" width="69" customWidth="1"/>
    <col min="4" max="4" width="16.85546875" customWidth="1"/>
    <col min="5" max="5" width="19.42578125" customWidth="1"/>
    <col min="6" max="6" width="22.5703125" customWidth="1"/>
    <col min="7" max="7" width="15.7109375" customWidth="1"/>
    <col min="8" max="8" width="15.85546875" customWidth="1"/>
    <col min="9" max="9" width="15.140625" style="46" customWidth="1"/>
    <col min="10" max="10" width="17.42578125" customWidth="1"/>
    <col min="11" max="11" width="16.5703125" customWidth="1"/>
    <col min="12" max="12" width="24.85546875" customWidth="1"/>
    <col min="13" max="13" width="9.140625" customWidth="1"/>
  </cols>
  <sheetData>
    <row r="1" spans="1:13" x14ac:dyDescent="0.2">
      <c r="A1" s="82" t="s">
        <v>0</v>
      </c>
      <c r="B1" s="82"/>
      <c r="C1" s="82"/>
      <c r="D1" s="82"/>
      <c r="E1" s="82"/>
      <c r="F1" s="82"/>
      <c r="G1" s="1"/>
      <c r="H1" s="1"/>
      <c r="I1" s="40"/>
      <c r="J1" s="1"/>
      <c r="K1" s="1"/>
      <c r="L1" s="1"/>
      <c r="M1" s="1"/>
    </row>
    <row r="2" spans="1:13" hidden="1" x14ac:dyDescent="0.2">
      <c r="A2" s="2" t="s">
        <v>1</v>
      </c>
      <c r="B2" s="1"/>
      <c r="C2" s="1"/>
      <c r="D2" s="1"/>
      <c r="E2" s="1"/>
      <c r="F2" s="1"/>
      <c r="G2" s="1"/>
      <c r="H2" s="1"/>
      <c r="I2" s="40"/>
      <c r="J2" s="1"/>
      <c r="K2" s="1"/>
      <c r="L2" s="1"/>
      <c r="M2" s="1"/>
    </row>
    <row r="3" spans="1:13" ht="14.25" hidden="1" x14ac:dyDescent="0.2">
      <c r="A3" s="3"/>
      <c r="B3" s="4"/>
      <c r="C3" s="4"/>
      <c r="D3" s="4"/>
      <c r="E3" s="4"/>
      <c r="F3" s="4"/>
      <c r="G3" s="4"/>
      <c r="H3" s="4"/>
      <c r="I3" s="41"/>
      <c r="J3" s="4"/>
      <c r="K3" s="4"/>
      <c r="L3" s="4"/>
      <c r="M3" s="4"/>
    </row>
    <row r="4" spans="1:13" ht="14.25" x14ac:dyDescent="0.2">
      <c r="A4" s="3" t="s">
        <v>2</v>
      </c>
      <c r="B4" s="4"/>
      <c r="C4" s="4"/>
      <c r="D4" s="4"/>
      <c r="E4" s="5"/>
      <c r="F4" s="4"/>
      <c r="G4" s="5"/>
      <c r="H4" s="5"/>
      <c r="I4" s="42"/>
      <c r="J4" s="5"/>
      <c r="K4" s="5"/>
      <c r="L4" s="5"/>
      <c r="M4" s="4"/>
    </row>
    <row r="5" spans="1:13" x14ac:dyDescent="0.2">
      <c r="A5" s="1" t="s">
        <v>3</v>
      </c>
      <c r="B5" s="1"/>
      <c r="C5" s="1"/>
      <c r="D5" s="1"/>
      <c r="E5" s="1"/>
      <c r="F5" s="1"/>
      <c r="G5" s="1"/>
      <c r="H5" s="1"/>
      <c r="I5" s="40"/>
      <c r="J5" s="1"/>
      <c r="K5" s="1"/>
      <c r="L5" s="1"/>
      <c r="M5" s="1"/>
    </row>
    <row r="6" spans="1:13" hidden="1" x14ac:dyDescent="0.2">
      <c r="A6" s="80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73"/>
    </row>
    <row r="7" spans="1:13" hidden="1" x14ac:dyDescent="0.2">
      <c r="A7" s="80" t="s">
        <v>4</v>
      </c>
      <c r="B7" s="81"/>
      <c r="C7" s="81"/>
      <c r="D7" s="81"/>
      <c r="E7" s="81"/>
      <c r="F7" s="81"/>
      <c r="G7" s="81"/>
      <c r="H7" s="74"/>
      <c r="I7" s="75"/>
      <c r="J7" s="74"/>
      <c r="K7" s="74"/>
    </row>
    <row r="8" spans="1:13" hidden="1" x14ac:dyDescent="0.2">
      <c r="A8" s="80" t="s">
        <v>5</v>
      </c>
      <c r="B8" s="81"/>
      <c r="C8" s="81"/>
      <c r="D8" s="81"/>
      <c r="E8" s="81"/>
      <c r="F8" s="81"/>
      <c r="G8" s="81"/>
      <c r="H8" s="74"/>
      <c r="I8" s="75"/>
      <c r="J8" s="74"/>
      <c r="K8" s="74"/>
    </row>
    <row r="9" spans="1:13" hidden="1" x14ac:dyDescent="0.2">
      <c r="A9" s="80" t="s">
        <v>6</v>
      </c>
      <c r="B9" s="81"/>
      <c r="C9" s="81"/>
      <c r="D9" s="81"/>
      <c r="E9" s="81"/>
      <c r="F9" s="81"/>
      <c r="G9" s="81"/>
      <c r="H9" s="74"/>
      <c r="I9" s="75"/>
      <c r="J9" s="74"/>
      <c r="K9" s="74"/>
    </row>
    <row r="10" spans="1:13" x14ac:dyDescent="0.2">
      <c r="A10" s="80" t="s">
        <v>7</v>
      </c>
      <c r="B10" s="81"/>
      <c r="C10" s="81"/>
      <c r="D10" s="81"/>
      <c r="E10" s="81"/>
      <c r="F10" s="81"/>
      <c r="G10" s="81"/>
      <c r="H10" s="74"/>
      <c r="I10" s="75"/>
      <c r="J10" s="74"/>
      <c r="K10" s="74"/>
    </row>
    <row r="11" spans="1:13" hidden="1" x14ac:dyDescent="0.2">
      <c r="A11" s="80"/>
      <c r="B11" s="81"/>
      <c r="C11" s="81"/>
      <c r="D11" s="81"/>
      <c r="E11" s="81"/>
      <c r="F11" s="81"/>
      <c r="G11" s="81"/>
      <c r="H11" s="74"/>
      <c r="I11" s="75"/>
      <c r="J11" s="74"/>
      <c r="K11" s="74"/>
    </row>
    <row r="12" spans="1:13" x14ac:dyDescent="0.2">
      <c r="A12" s="7" t="s">
        <v>8</v>
      </c>
      <c r="B12" s="7"/>
      <c r="C12" s="7"/>
      <c r="D12" s="7"/>
      <c r="E12" s="7"/>
      <c r="F12" s="7"/>
      <c r="G12" s="7"/>
      <c r="H12" s="7"/>
      <c r="I12" s="44"/>
      <c r="J12" s="7"/>
      <c r="K12" s="7"/>
      <c r="L12" s="7"/>
      <c r="M12" s="1"/>
    </row>
    <row r="13" spans="1:13" ht="21" x14ac:dyDescent="0.2">
      <c r="A13" s="8" t="s">
        <v>9</v>
      </c>
      <c r="B13" s="8" t="s">
        <v>10</v>
      </c>
      <c r="C13" s="8" t="s">
        <v>11</v>
      </c>
      <c r="D13" s="8" t="s">
        <v>12</v>
      </c>
      <c r="E13" s="8" t="s">
        <v>13</v>
      </c>
      <c r="F13" s="8" t="s">
        <v>14</v>
      </c>
      <c r="G13" s="8" t="s">
        <v>15</v>
      </c>
      <c r="H13" s="8" t="s">
        <v>211</v>
      </c>
      <c r="I13" s="25" t="s">
        <v>212</v>
      </c>
      <c r="J13" s="8" t="s">
        <v>213</v>
      </c>
      <c r="K13" s="8" t="s">
        <v>214</v>
      </c>
      <c r="L13" s="8" t="s">
        <v>16</v>
      </c>
    </row>
    <row r="14" spans="1:13" s="23" customFormat="1" ht="22.5" hidden="1" x14ac:dyDescent="0.2">
      <c r="A14" s="20" t="s">
        <v>17</v>
      </c>
      <c r="B14" s="20" t="s">
        <v>18</v>
      </c>
      <c r="C14" s="21" t="s">
        <v>19</v>
      </c>
      <c r="D14" s="22">
        <v>11291</v>
      </c>
      <c r="E14" s="22">
        <v>11291</v>
      </c>
      <c r="F14" s="22">
        <v>0</v>
      </c>
      <c r="G14" s="22">
        <v>11291</v>
      </c>
      <c r="H14" s="22"/>
      <c r="I14" s="45">
        <f>J14+K14</f>
        <v>11291</v>
      </c>
      <c r="J14" s="22">
        <f>G14</f>
        <v>11291</v>
      </c>
      <c r="K14" s="22">
        <v>0</v>
      </c>
      <c r="L14" s="21" t="s">
        <v>20</v>
      </c>
    </row>
    <row r="15" spans="1:13" ht="22.5" hidden="1" x14ac:dyDescent="0.2">
      <c r="A15" s="9" t="s">
        <v>17</v>
      </c>
      <c r="B15" s="9" t="s">
        <v>18</v>
      </c>
      <c r="C15" s="10" t="s">
        <v>19</v>
      </c>
      <c r="D15" s="11">
        <v>4886</v>
      </c>
      <c r="E15" s="11">
        <v>4886</v>
      </c>
      <c r="F15" s="11">
        <v>0</v>
      </c>
      <c r="G15" s="11">
        <v>4886</v>
      </c>
      <c r="H15" s="11"/>
      <c r="I15" s="45">
        <f t="shared" ref="I15:I78" si="0">J15+K15</f>
        <v>4886</v>
      </c>
      <c r="J15" s="11">
        <f>G15</f>
        <v>4886</v>
      </c>
      <c r="K15" s="11">
        <v>0</v>
      </c>
      <c r="L15" s="10" t="s">
        <v>21</v>
      </c>
    </row>
    <row r="16" spans="1:13" ht="22.5" hidden="1" x14ac:dyDescent="0.2">
      <c r="A16" s="9" t="s">
        <v>17</v>
      </c>
      <c r="B16" s="9" t="s">
        <v>18</v>
      </c>
      <c r="C16" s="10" t="s">
        <v>19</v>
      </c>
      <c r="D16" s="11">
        <v>25387</v>
      </c>
      <c r="E16" s="11">
        <v>25387</v>
      </c>
      <c r="F16" s="11">
        <v>0</v>
      </c>
      <c r="G16" s="11">
        <v>25387</v>
      </c>
      <c r="H16" s="11"/>
      <c r="I16" s="45">
        <f t="shared" si="0"/>
        <v>25387</v>
      </c>
      <c r="J16" s="11">
        <f t="shared" ref="J16:J42" si="1">G16</f>
        <v>25387</v>
      </c>
      <c r="K16" s="11">
        <v>0</v>
      </c>
      <c r="L16" s="10" t="s">
        <v>22</v>
      </c>
    </row>
    <row r="17" spans="1:12" ht="22.5" hidden="1" x14ac:dyDescent="0.2">
      <c r="A17" s="9" t="s">
        <v>17</v>
      </c>
      <c r="B17" s="9" t="s">
        <v>18</v>
      </c>
      <c r="C17" s="10" t="s">
        <v>19</v>
      </c>
      <c r="D17" s="11">
        <v>11781</v>
      </c>
      <c r="E17" s="11">
        <v>11781</v>
      </c>
      <c r="F17" s="11">
        <v>0</v>
      </c>
      <c r="G17" s="11">
        <v>11781</v>
      </c>
      <c r="H17" s="11"/>
      <c r="I17" s="45">
        <f t="shared" si="0"/>
        <v>11781</v>
      </c>
      <c r="J17" s="11">
        <f t="shared" si="1"/>
        <v>11781</v>
      </c>
      <c r="K17" s="11">
        <v>0</v>
      </c>
      <c r="L17" s="10" t="s">
        <v>23</v>
      </c>
    </row>
    <row r="18" spans="1:12" ht="22.5" hidden="1" x14ac:dyDescent="0.2">
      <c r="A18" s="9" t="s">
        <v>17</v>
      </c>
      <c r="B18" s="9" t="s">
        <v>18</v>
      </c>
      <c r="C18" s="10" t="s">
        <v>19</v>
      </c>
      <c r="D18" s="11">
        <v>1877</v>
      </c>
      <c r="E18" s="11">
        <v>1877</v>
      </c>
      <c r="F18" s="11">
        <v>0</v>
      </c>
      <c r="G18" s="11">
        <v>1877</v>
      </c>
      <c r="H18" s="11"/>
      <c r="I18" s="45">
        <f t="shared" si="0"/>
        <v>1877</v>
      </c>
      <c r="J18" s="11">
        <f t="shared" si="1"/>
        <v>1877</v>
      </c>
      <c r="K18" s="11">
        <v>0</v>
      </c>
      <c r="L18" s="10" t="s">
        <v>24</v>
      </c>
    </row>
    <row r="19" spans="1:12" ht="22.5" hidden="1" x14ac:dyDescent="0.2">
      <c r="A19" s="9" t="s">
        <v>17</v>
      </c>
      <c r="B19" s="9" t="s">
        <v>18</v>
      </c>
      <c r="C19" s="10" t="s">
        <v>19</v>
      </c>
      <c r="D19" s="11">
        <v>11291</v>
      </c>
      <c r="E19" s="11">
        <v>11291</v>
      </c>
      <c r="F19" s="11">
        <v>0</v>
      </c>
      <c r="G19" s="11">
        <v>11291</v>
      </c>
      <c r="H19" s="11"/>
      <c r="I19" s="45">
        <f t="shared" si="0"/>
        <v>11291</v>
      </c>
      <c r="J19" s="11">
        <f t="shared" si="1"/>
        <v>11291</v>
      </c>
      <c r="K19" s="11">
        <v>0</v>
      </c>
      <c r="L19" s="10" t="s">
        <v>25</v>
      </c>
    </row>
    <row r="20" spans="1:12" ht="22.5" hidden="1" x14ac:dyDescent="0.2">
      <c r="A20" s="9" t="s">
        <v>17</v>
      </c>
      <c r="B20" s="9" t="s">
        <v>18</v>
      </c>
      <c r="C20" s="10" t="s">
        <v>19</v>
      </c>
      <c r="D20" s="11">
        <v>5547</v>
      </c>
      <c r="E20" s="11">
        <v>5547</v>
      </c>
      <c r="F20" s="11">
        <v>0</v>
      </c>
      <c r="G20" s="11">
        <v>5547</v>
      </c>
      <c r="H20" s="11"/>
      <c r="I20" s="45">
        <f t="shared" si="0"/>
        <v>5547</v>
      </c>
      <c r="J20" s="11">
        <f t="shared" si="1"/>
        <v>5547</v>
      </c>
      <c r="K20" s="11">
        <v>0</v>
      </c>
      <c r="L20" s="10" t="s">
        <v>26</v>
      </c>
    </row>
    <row r="21" spans="1:12" ht="22.5" hidden="1" x14ac:dyDescent="0.2">
      <c r="A21" s="9" t="s">
        <v>17</v>
      </c>
      <c r="B21" s="9" t="s">
        <v>18</v>
      </c>
      <c r="C21" s="10" t="s">
        <v>19</v>
      </c>
      <c r="D21" s="11">
        <v>11734</v>
      </c>
      <c r="E21" s="11">
        <v>11734</v>
      </c>
      <c r="F21" s="11">
        <v>0</v>
      </c>
      <c r="G21" s="11">
        <v>11734</v>
      </c>
      <c r="H21" s="11"/>
      <c r="I21" s="45">
        <f t="shared" si="0"/>
        <v>11734</v>
      </c>
      <c r="J21" s="11">
        <f t="shared" si="1"/>
        <v>11734</v>
      </c>
      <c r="K21" s="11">
        <v>0</v>
      </c>
      <c r="L21" s="10" t="s">
        <v>27</v>
      </c>
    </row>
    <row r="22" spans="1:12" ht="22.5" hidden="1" x14ac:dyDescent="0.2">
      <c r="A22" s="9" t="s">
        <v>17</v>
      </c>
      <c r="B22" s="9" t="s">
        <v>18</v>
      </c>
      <c r="C22" s="10" t="s">
        <v>19</v>
      </c>
      <c r="D22" s="11">
        <v>8393</v>
      </c>
      <c r="E22" s="11">
        <v>8393</v>
      </c>
      <c r="F22" s="11">
        <v>0</v>
      </c>
      <c r="G22" s="11">
        <v>8393</v>
      </c>
      <c r="H22" s="11"/>
      <c r="I22" s="45">
        <f t="shared" si="0"/>
        <v>8393</v>
      </c>
      <c r="J22" s="11">
        <f t="shared" si="1"/>
        <v>8393</v>
      </c>
      <c r="K22" s="11">
        <v>0</v>
      </c>
      <c r="L22" s="10" t="s">
        <v>28</v>
      </c>
    </row>
    <row r="23" spans="1:12" ht="22.5" hidden="1" x14ac:dyDescent="0.2">
      <c r="A23" s="9" t="s">
        <v>17</v>
      </c>
      <c r="B23" s="9" t="s">
        <v>18</v>
      </c>
      <c r="C23" s="10" t="s">
        <v>19</v>
      </c>
      <c r="D23" s="11">
        <v>8243</v>
      </c>
      <c r="E23" s="11">
        <v>8243</v>
      </c>
      <c r="F23" s="11">
        <v>0</v>
      </c>
      <c r="G23" s="11">
        <v>8243</v>
      </c>
      <c r="H23" s="11"/>
      <c r="I23" s="45">
        <f t="shared" si="0"/>
        <v>8243</v>
      </c>
      <c r="J23" s="11">
        <f t="shared" si="1"/>
        <v>8243</v>
      </c>
      <c r="K23" s="11">
        <v>0</v>
      </c>
      <c r="L23" s="10" t="s">
        <v>29</v>
      </c>
    </row>
    <row r="24" spans="1:12" ht="22.5" hidden="1" x14ac:dyDescent="0.2">
      <c r="A24" s="9" t="s">
        <v>17</v>
      </c>
      <c r="B24" s="9" t="s">
        <v>18</v>
      </c>
      <c r="C24" s="10" t="s">
        <v>19</v>
      </c>
      <c r="D24" s="11">
        <v>11188</v>
      </c>
      <c r="E24" s="11">
        <v>11188</v>
      </c>
      <c r="F24" s="11">
        <v>0</v>
      </c>
      <c r="G24" s="11">
        <v>11188</v>
      </c>
      <c r="H24" s="11"/>
      <c r="I24" s="45">
        <f t="shared" si="0"/>
        <v>11188</v>
      </c>
      <c r="J24" s="11">
        <f t="shared" si="1"/>
        <v>11188</v>
      </c>
      <c r="K24" s="11">
        <v>0</v>
      </c>
      <c r="L24" s="10" t="s">
        <v>30</v>
      </c>
    </row>
    <row r="25" spans="1:12" ht="22.5" hidden="1" x14ac:dyDescent="0.2">
      <c r="A25" s="9" t="s">
        <v>17</v>
      </c>
      <c r="B25" s="9" t="s">
        <v>18</v>
      </c>
      <c r="C25" s="10" t="s">
        <v>19</v>
      </c>
      <c r="D25" s="11">
        <v>11529</v>
      </c>
      <c r="E25" s="11">
        <v>11529</v>
      </c>
      <c r="F25" s="11">
        <v>0</v>
      </c>
      <c r="G25" s="11">
        <v>11529</v>
      </c>
      <c r="H25" s="11"/>
      <c r="I25" s="45">
        <f t="shared" si="0"/>
        <v>11529</v>
      </c>
      <c r="J25" s="11">
        <f t="shared" si="1"/>
        <v>11529</v>
      </c>
      <c r="K25" s="11">
        <v>0</v>
      </c>
      <c r="L25" s="10" t="s">
        <v>31</v>
      </c>
    </row>
    <row r="26" spans="1:12" ht="22.5" hidden="1" x14ac:dyDescent="0.2">
      <c r="A26" s="9" t="s">
        <v>17</v>
      </c>
      <c r="B26" s="9" t="s">
        <v>18</v>
      </c>
      <c r="C26" s="10" t="s">
        <v>19</v>
      </c>
      <c r="D26" s="11">
        <v>7902</v>
      </c>
      <c r="E26" s="11">
        <v>7902</v>
      </c>
      <c r="F26" s="11">
        <v>0</v>
      </c>
      <c r="G26" s="11">
        <v>7902</v>
      </c>
      <c r="H26" s="11"/>
      <c r="I26" s="45">
        <f t="shared" si="0"/>
        <v>7902</v>
      </c>
      <c r="J26" s="11">
        <f t="shared" si="1"/>
        <v>7902</v>
      </c>
      <c r="K26" s="11">
        <v>0</v>
      </c>
      <c r="L26" s="10" t="s">
        <v>32</v>
      </c>
    </row>
    <row r="27" spans="1:12" ht="22.5" hidden="1" x14ac:dyDescent="0.2">
      <c r="A27" s="9" t="s">
        <v>17</v>
      </c>
      <c r="B27" s="9" t="s">
        <v>18</v>
      </c>
      <c r="C27" s="10" t="s">
        <v>19</v>
      </c>
      <c r="D27" s="11">
        <v>8734</v>
      </c>
      <c r="E27" s="11">
        <v>8734</v>
      </c>
      <c r="F27" s="11">
        <v>0</v>
      </c>
      <c r="G27" s="11">
        <v>8734</v>
      </c>
      <c r="H27" s="11"/>
      <c r="I27" s="45">
        <f t="shared" si="0"/>
        <v>8734</v>
      </c>
      <c r="J27" s="11">
        <f t="shared" si="1"/>
        <v>8734</v>
      </c>
      <c r="K27" s="11">
        <v>0</v>
      </c>
      <c r="L27" s="10" t="s">
        <v>33</v>
      </c>
    </row>
    <row r="28" spans="1:12" ht="22.5" hidden="1" x14ac:dyDescent="0.2">
      <c r="A28" s="9" t="s">
        <v>17</v>
      </c>
      <c r="B28" s="9" t="s">
        <v>18</v>
      </c>
      <c r="C28" s="10" t="s">
        <v>19</v>
      </c>
      <c r="D28" s="11">
        <v>8423</v>
      </c>
      <c r="E28" s="11">
        <v>8423</v>
      </c>
      <c r="F28" s="11">
        <v>0</v>
      </c>
      <c r="G28" s="11">
        <v>8423</v>
      </c>
      <c r="H28" s="11"/>
      <c r="I28" s="45">
        <f t="shared" si="0"/>
        <v>8423</v>
      </c>
      <c r="J28" s="11">
        <f t="shared" si="1"/>
        <v>8423</v>
      </c>
      <c r="K28" s="11">
        <v>0</v>
      </c>
      <c r="L28" s="10" t="s">
        <v>34</v>
      </c>
    </row>
    <row r="29" spans="1:12" ht="22.5" hidden="1" x14ac:dyDescent="0.2">
      <c r="A29" s="9" t="s">
        <v>17</v>
      </c>
      <c r="B29" s="9" t="s">
        <v>18</v>
      </c>
      <c r="C29" s="10" t="s">
        <v>19</v>
      </c>
      <c r="D29" s="11">
        <v>11393</v>
      </c>
      <c r="E29" s="11">
        <v>11393</v>
      </c>
      <c r="F29" s="11">
        <v>0</v>
      </c>
      <c r="G29" s="11">
        <v>11393</v>
      </c>
      <c r="H29" s="11"/>
      <c r="I29" s="45">
        <f t="shared" si="0"/>
        <v>11393</v>
      </c>
      <c r="J29" s="11">
        <f t="shared" si="1"/>
        <v>11393</v>
      </c>
      <c r="K29" s="11">
        <v>0</v>
      </c>
      <c r="L29" s="10" t="s">
        <v>35</v>
      </c>
    </row>
    <row r="30" spans="1:12" ht="22.5" hidden="1" x14ac:dyDescent="0.2">
      <c r="A30" s="9" t="s">
        <v>17</v>
      </c>
      <c r="B30" s="9" t="s">
        <v>18</v>
      </c>
      <c r="C30" s="10" t="s">
        <v>19</v>
      </c>
      <c r="D30" s="11">
        <v>19888</v>
      </c>
      <c r="E30" s="11">
        <v>19888</v>
      </c>
      <c r="F30" s="11">
        <v>0</v>
      </c>
      <c r="G30" s="11">
        <v>19888</v>
      </c>
      <c r="H30" s="11"/>
      <c r="I30" s="45">
        <f t="shared" si="0"/>
        <v>19888</v>
      </c>
      <c r="J30" s="11">
        <f t="shared" si="1"/>
        <v>19888</v>
      </c>
      <c r="K30" s="11">
        <v>0</v>
      </c>
      <c r="L30" s="10" t="s">
        <v>36</v>
      </c>
    </row>
    <row r="31" spans="1:12" ht="22.5" hidden="1" x14ac:dyDescent="0.2">
      <c r="A31" s="9" t="s">
        <v>17</v>
      </c>
      <c r="B31" s="9" t="s">
        <v>18</v>
      </c>
      <c r="C31" s="10" t="s">
        <v>19</v>
      </c>
      <c r="D31" s="11">
        <v>15496</v>
      </c>
      <c r="E31" s="11">
        <v>15496</v>
      </c>
      <c r="F31" s="11">
        <v>0</v>
      </c>
      <c r="G31" s="11">
        <v>15496</v>
      </c>
      <c r="H31" s="11"/>
      <c r="I31" s="45">
        <f t="shared" si="0"/>
        <v>15496</v>
      </c>
      <c r="J31" s="11">
        <f t="shared" si="1"/>
        <v>15496</v>
      </c>
      <c r="K31" s="11">
        <v>0</v>
      </c>
      <c r="L31" s="10" t="s">
        <v>37</v>
      </c>
    </row>
    <row r="32" spans="1:12" ht="22.5" hidden="1" x14ac:dyDescent="0.2">
      <c r="A32" s="9" t="s">
        <v>17</v>
      </c>
      <c r="B32" s="9" t="s">
        <v>18</v>
      </c>
      <c r="C32" s="10" t="s">
        <v>19</v>
      </c>
      <c r="D32" s="11">
        <v>10949</v>
      </c>
      <c r="E32" s="11">
        <v>10949</v>
      </c>
      <c r="F32" s="11">
        <v>0</v>
      </c>
      <c r="G32" s="11">
        <v>10949</v>
      </c>
      <c r="H32" s="11"/>
      <c r="I32" s="45">
        <f t="shared" si="0"/>
        <v>10949</v>
      </c>
      <c r="J32" s="11">
        <f t="shared" si="1"/>
        <v>10949</v>
      </c>
      <c r="K32" s="11">
        <v>0</v>
      </c>
      <c r="L32" s="10" t="s">
        <v>38</v>
      </c>
    </row>
    <row r="33" spans="1:12" ht="22.5" hidden="1" x14ac:dyDescent="0.2">
      <c r="A33" s="9" t="s">
        <v>17</v>
      </c>
      <c r="B33" s="9" t="s">
        <v>18</v>
      </c>
      <c r="C33" s="10" t="s">
        <v>19</v>
      </c>
      <c r="D33" s="11">
        <v>3686</v>
      </c>
      <c r="E33" s="11">
        <v>3686</v>
      </c>
      <c r="F33" s="11">
        <v>0</v>
      </c>
      <c r="G33" s="11">
        <v>3686</v>
      </c>
      <c r="H33" s="11"/>
      <c r="I33" s="45">
        <f t="shared" si="0"/>
        <v>3686</v>
      </c>
      <c r="J33" s="11">
        <f t="shared" si="1"/>
        <v>3686</v>
      </c>
      <c r="K33" s="11">
        <v>0</v>
      </c>
      <c r="L33" s="10" t="s">
        <v>39</v>
      </c>
    </row>
    <row r="34" spans="1:12" ht="22.5" hidden="1" x14ac:dyDescent="0.2">
      <c r="A34" s="9" t="s">
        <v>17</v>
      </c>
      <c r="B34" s="9" t="s">
        <v>18</v>
      </c>
      <c r="C34" s="10" t="s">
        <v>19</v>
      </c>
      <c r="D34" s="11">
        <v>2176</v>
      </c>
      <c r="E34" s="11">
        <v>2176</v>
      </c>
      <c r="F34" s="11">
        <v>0</v>
      </c>
      <c r="G34" s="11">
        <v>2176</v>
      </c>
      <c r="H34" s="11"/>
      <c r="I34" s="45">
        <f t="shared" si="0"/>
        <v>2176</v>
      </c>
      <c r="J34" s="11">
        <f t="shared" si="1"/>
        <v>2176</v>
      </c>
      <c r="K34" s="11">
        <v>0</v>
      </c>
      <c r="L34" s="10" t="s">
        <v>40</v>
      </c>
    </row>
    <row r="35" spans="1:12" ht="22.5" hidden="1" x14ac:dyDescent="0.2">
      <c r="A35" s="9" t="s">
        <v>17</v>
      </c>
      <c r="B35" s="9" t="s">
        <v>18</v>
      </c>
      <c r="C35" s="10" t="s">
        <v>19</v>
      </c>
      <c r="D35" s="11">
        <v>33284</v>
      </c>
      <c r="E35" s="11">
        <v>33284</v>
      </c>
      <c r="F35" s="11">
        <v>0</v>
      </c>
      <c r="G35" s="11">
        <v>33284</v>
      </c>
      <c r="H35" s="11"/>
      <c r="I35" s="45">
        <f t="shared" si="0"/>
        <v>33284</v>
      </c>
      <c r="J35" s="11">
        <f t="shared" si="1"/>
        <v>33284</v>
      </c>
      <c r="K35" s="11">
        <v>0</v>
      </c>
      <c r="L35" s="10" t="s">
        <v>41</v>
      </c>
    </row>
    <row r="36" spans="1:12" ht="22.5" hidden="1" x14ac:dyDescent="0.2">
      <c r="A36" s="9" t="s">
        <v>17</v>
      </c>
      <c r="B36" s="9" t="s">
        <v>18</v>
      </c>
      <c r="C36" s="10" t="s">
        <v>19</v>
      </c>
      <c r="D36" s="11">
        <v>29002</v>
      </c>
      <c r="E36" s="11">
        <v>29002</v>
      </c>
      <c r="F36" s="11">
        <v>0</v>
      </c>
      <c r="G36" s="11">
        <v>6612</v>
      </c>
      <c r="H36" s="11"/>
      <c r="I36" s="45">
        <f t="shared" si="0"/>
        <v>6612</v>
      </c>
      <c r="J36" s="11">
        <f t="shared" si="1"/>
        <v>6612</v>
      </c>
      <c r="K36" s="11">
        <v>0</v>
      </c>
      <c r="L36" s="10" t="s">
        <v>42</v>
      </c>
    </row>
    <row r="37" spans="1:12" ht="22.5" hidden="1" x14ac:dyDescent="0.2">
      <c r="A37" s="9" t="s">
        <v>17</v>
      </c>
      <c r="B37" s="9" t="s">
        <v>18</v>
      </c>
      <c r="C37" s="10" t="s">
        <v>19</v>
      </c>
      <c r="D37" s="11">
        <v>10881</v>
      </c>
      <c r="E37" s="11">
        <v>10881</v>
      </c>
      <c r="F37" s="11">
        <v>0</v>
      </c>
      <c r="G37" s="11">
        <v>10881</v>
      </c>
      <c r="H37" s="11"/>
      <c r="I37" s="45">
        <f t="shared" si="0"/>
        <v>10881</v>
      </c>
      <c r="J37" s="11">
        <f t="shared" si="1"/>
        <v>10881</v>
      </c>
      <c r="K37" s="11">
        <v>0</v>
      </c>
      <c r="L37" s="10" t="s">
        <v>43</v>
      </c>
    </row>
    <row r="38" spans="1:12" ht="22.5" hidden="1" x14ac:dyDescent="0.2">
      <c r="A38" s="9" t="s">
        <v>17</v>
      </c>
      <c r="B38" s="9" t="s">
        <v>18</v>
      </c>
      <c r="C38" s="10" t="s">
        <v>19</v>
      </c>
      <c r="D38" s="11">
        <v>18007</v>
      </c>
      <c r="E38" s="11">
        <v>18007</v>
      </c>
      <c r="F38" s="11">
        <v>0</v>
      </c>
      <c r="G38" s="11">
        <v>18007</v>
      </c>
      <c r="H38" s="11"/>
      <c r="I38" s="45">
        <f t="shared" si="0"/>
        <v>18007</v>
      </c>
      <c r="J38" s="11">
        <f t="shared" si="1"/>
        <v>18007</v>
      </c>
      <c r="K38" s="11">
        <v>0</v>
      </c>
      <c r="L38" s="10" t="s">
        <v>44</v>
      </c>
    </row>
    <row r="39" spans="1:12" ht="22.5" hidden="1" x14ac:dyDescent="0.2">
      <c r="A39" s="9" t="s">
        <v>17</v>
      </c>
      <c r="B39" s="9" t="s">
        <v>18</v>
      </c>
      <c r="C39" s="10" t="s">
        <v>19</v>
      </c>
      <c r="D39" s="11">
        <v>19243</v>
      </c>
      <c r="E39" s="11">
        <v>19243</v>
      </c>
      <c r="F39" s="11">
        <v>0</v>
      </c>
      <c r="G39" s="11">
        <v>0</v>
      </c>
      <c r="H39" s="11"/>
      <c r="I39" s="45">
        <f t="shared" si="0"/>
        <v>0</v>
      </c>
      <c r="J39" s="11">
        <f t="shared" si="1"/>
        <v>0</v>
      </c>
      <c r="K39" s="11">
        <v>0</v>
      </c>
      <c r="L39" s="10" t="s">
        <v>45</v>
      </c>
    </row>
    <row r="40" spans="1:12" ht="22.5" hidden="1" x14ac:dyDescent="0.2">
      <c r="A40" s="9" t="s">
        <v>17</v>
      </c>
      <c r="B40" s="9" t="s">
        <v>18</v>
      </c>
      <c r="C40" s="10" t="s">
        <v>19</v>
      </c>
      <c r="D40" s="11">
        <v>9523</v>
      </c>
      <c r="E40" s="11">
        <v>9523</v>
      </c>
      <c r="F40" s="11">
        <v>0</v>
      </c>
      <c r="G40" s="11">
        <v>9523</v>
      </c>
      <c r="H40" s="11"/>
      <c r="I40" s="45">
        <f t="shared" si="0"/>
        <v>9523</v>
      </c>
      <c r="J40" s="11">
        <f t="shared" si="1"/>
        <v>9523</v>
      </c>
      <c r="K40" s="11">
        <v>0</v>
      </c>
      <c r="L40" s="10" t="s">
        <v>46</v>
      </c>
    </row>
    <row r="41" spans="1:12" ht="22.5" hidden="1" x14ac:dyDescent="0.2">
      <c r="A41" s="9" t="s">
        <v>17</v>
      </c>
      <c r="B41" s="9" t="s">
        <v>18</v>
      </c>
      <c r="C41" s="10" t="s">
        <v>19</v>
      </c>
      <c r="D41" s="11">
        <v>8487</v>
      </c>
      <c r="E41" s="11">
        <v>8487</v>
      </c>
      <c r="F41" s="11">
        <v>0</v>
      </c>
      <c r="G41" s="11">
        <v>8487</v>
      </c>
      <c r="H41" s="11"/>
      <c r="I41" s="45">
        <f t="shared" si="0"/>
        <v>8487</v>
      </c>
      <c r="J41" s="11">
        <f t="shared" si="1"/>
        <v>8487</v>
      </c>
      <c r="K41" s="11">
        <v>0</v>
      </c>
      <c r="L41" s="10" t="s">
        <v>47</v>
      </c>
    </row>
    <row r="42" spans="1:12" ht="22.5" hidden="1" x14ac:dyDescent="0.2">
      <c r="A42" s="9" t="s">
        <v>17</v>
      </c>
      <c r="B42" s="9" t="s">
        <v>18</v>
      </c>
      <c r="C42" s="10" t="s">
        <v>19</v>
      </c>
      <c r="D42" s="11">
        <v>4779</v>
      </c>
      <c r="E42" s="11">
        <v>4779</v>
      </c>
      <c r="F42" s="11">
        <v>0</v>
      </c>
      <c r="G42" s="11">
        <v>4779</v>
      </c>
      <c r="H42" s="11"/>
      <c r="I42" s="45">
        <f t="shared" si="0"/>
        <v>4779</v>
      </c>
      <c r="J42" s="11">
        <f t="shared" si="1"/>
        <v>4779</v>
      </c>
      <c r="K42" s="11">
        <v>0</v>
      </c>
      <c r="L42" s="10" t="s">
        <v>48</v>
      </c>
    </row>
    <row r="43" spans="1:12" s="23" customFormat="1" ht="33.75" hidden="1" x14ac:dyDescent="0.2">
      <c r="A43" s="20" t="s">
        <v>49</v>
      </c>
      <c r="B43" s="20" t="s">
        <v>50</v>
      </c>
      <c r="C43" s="21" t="s">
        <v>51</v>
      </c>
      <c r="D43" s="22">
        <v>2709368.81</v>
      </c>
      <c r="E43" s="22">
        <v>0</v>
      </c>
      <c r="F43" s="22">
        <f>D43</f>
        <v>2709368.81</v>
      </c>
      <c r="G43" s="22">
        <v>2709368.81</v>
      </c>
      <c r="H43" s="22"/>
      <c r="I43" s="45">
        <f t="shared" si="0"/>
        <v>2709368.81</v>
      </c>
      <c r="J43" s="22"/>
      <c r="K43" s="22">
        <f>G43</f>
        <v>2709368.81</v>
      </c>
      <c r="L43" s="21" t="s">
        <v>29</v>
      </c>
    </row>
    <row r="44" spans="1:12" ht="33.75" hidden="1" x14ac:dyDescent="0.2">
      <c r="A44" s="9" t="s">
        <v>49</v>
      </c>
      <c r="B44" s="9" t="s">
        <v>50</v>
      </c>
      <c r="C44" s="10" t="s">
        <v>51</v>
      </c>
      <c r="D44" s="11">
        <v>2270819.4</v>
      </c>
      <c r="E44" s="11">
        <v>0</v>
      </c>
      <c r="F44" s="11">
        <f>D44</f>
        <v>2270819.4</v>
      </c>
      <c r="G44" s="11">
        <v>2270819.4</v>
      </c>
      <c r="H44" s="11"/>
      <c r="I44" s="45">
        <f t="shared" si="0"/>
        <v>2270819.4</v>
      </c>
      <c r="J44" s="11"/>
      <c r="K44" s="11">
        <f>G44</f>
        <v>2270819.4</v>
      </c>
      <c r="L44" s="10" t="s">
        <v>30</v>
      </c>
    </row>
    <row r="45" spans="1:12" s="23" customFormat="1" ht="22.5" hidden="1" x14ac:dyDescent="0.2">
      <c r="A45" s="20" t="s">
        <v>52</v>
      </c>
      <c r="B45" s="20" t="s">
        <v>53</v>
      </c>
      <c r="C45" s="21" t="s">
        <v>54</v>
      </c>
      <c r="D45" s="22">
        <v>20470.5</v>
      </c>
      <c r="E45" s="22">
        <v>20470.5</v>
      </c>
      <c r="F45" s="22">
        <v>0</v>
      </c>
      <c r="G45" s="22">
        <v>20470.5</v>
      </c>
      <c r="H45" s="22"/>
      <c r="I45" s="45">
        <f t="shared" si="0"/>
        <v>20470.5</v>
      </c>
      <c r="J45" s="22">
        <f>G45</f>
        <v>20470.5</v>
      </c>
      <c r="K45" s="22">
        <v>0</v>
      </c>
      <c r="L45" s="21" t="s">
        <v>55</v>
      </c>
    </row>
    <row r="46" spans="1:12" ht="22.5" hidden="1" x14ac:dyDescent="0.2">
      <c r="A46" s="9" t="s">
        <v>52</v>
      </c>
      <c r="B46" s="9" t="s">
        <v>53</v>
      </c>
      <c r="C46" s="10" t="s">
        <v>54</v>
      </c>
      <c r="D46" s="11">
        <v>19683.169999999998</v>
      </c>
      <c r="E46" s="11">
        <v>19683.169999999998</v>
      </c>
      <c r="F46" s="11">
        <v>0</v>
      </c>
      <c r="G46" s="11">
        <v>19683.169999999998</v>
      </c>
      <c r="H46" s="11"/>
      <c r="I46" s="45">
        <f t="shared" si="0"/>
        <v>19683.169999999998</v>
      </c>
      <c r="J46" s="11">
        <f>G46</f>
        <v>19683.169999999998</v>
      </c>
      <c r="K46" s="11">
        <v>0</v>
      </c>
      <c r="L46" s="10" t="s">
        <v>27</v>
      </c>
    </row>
    <row r="47" spans="1:12" ht="22.5" hidden="1" x14ac:dyDescent="0.2">
      <c r="A47" s="9" t="s">
        <v>52</v>
      </c>
      <c r="B47" s="9" t="s">
        <v>53</v>
      </c>
      <c r="C47" s="10" t="s">
        <v>54</v>
      </c>
      <c r="D47" s="11">
        <v>787.33</v>
      </c>
      <c r="E47" s="11">
        <v>787.33</v>
      </c>
      <c r="F47" s="11">
        <v>0</v>
      </c>
      <c r="G47" s="11">
        <v>0</v>
      </c>
      <c r="H47" s="11"/>
      <c r="I47" s="45">
        <f t="shared" si="0"/>
        <v>0</v>
      </c>
      <c r="J47" s="11">
        <f t="shared" ref="J47:J56" si="2">G47</f>
        <v>0</v>
      </c>
      <c r="K47" s="11">
        <v>0</v>
      </c>
      <c r="L47" s="10" t="s">
        <v>56</v>
      </c>
    </row>
    <row r="48" spans="1:12" ht="22.5" hidden="1" x14ac:dyDescent="0.2">
      <c r="A48" s="9" t="s">
        <v>52</v>
      </c>
      <c r="B48" s="9" t="s">
        <v>53</v>
      </c>
      <c r="C48" s="10" t="s">
        <v>54</v>
      </c>
      <c r="D48" s="11">
        <v>5511.29</v>
      </c>
      <c r="E48" s="11">
        <v>5511.29</v>
      </c>
      <c r="F48" s="11">
        <v>0</v>
      </c>
      <c r="G48" s="11">
        <v>5511.29</v>
      </c>
      <c r="H48" s="11"/>
      <c r="I48" s="45">
        <f t="shared" si="0"/>
        <v>5511.29</v>
      </c>
      <c r="J48" s="11">
        <f t="shared" si="2"/>
        <v>5511.29</v>
      </c>
      <c r="K48" s="11">
        <v>0</v>
      </c>
      <c r="L48" s="10" t="s">
        <v>57</v>
      </c>
    </row>
    <row r="49" spans="1:12" ht="22.5" hidden="1" x14ac:dyDescent="0.2">
      <c r="A49" s="9" t="s">
        <v>52</v>
      </c>
      <c r="B49" s="9" t="s">
        <v>53</v>
      </c>
      <c r="C49" s="10" t="s">
        <v>54</v>
      </c>
      <c r="D49" s="11">
        <v>787.33</v>
      </c>
      <c r="E49" s="11">
        <v>787.33</v>
      </c>
      <c r="F49" s="11">
        <v>0</v>
      </c>
      <c r="G49" s="11">
        <v>0</v>
      </c>
      <c r="H49" s="11"/>
      <c r="I49" s="45">
        <f t="shared" si="0"/>
        <v>0</v>
      </c>
      <c r="J49" s="11">
        <f t="shared" si="2"/>
        <v>0</v>
      </c>
      <c r="K49" s="11">
        <v>0</v>
      </c>
      <c r="L49" s="10" t="s">
        <v>58</v>
      </c>
    </row>
    <row r="50" spans="1:12" ht="22.5" hidden="1" x14ac:dyDescent="0.2">
      <c r="A50" s="9" t="s">
        <v>52</v>
      </c>
      <c r="B50" s="9" t="s">
        <v>53</v>
      </c>
      <c r="C50" s="10" t="s">
        <v>54</v>
      </c>
      <c r="D50" s="11">
        <v>228324.77</v>
      </c>
      <c r="E50" s="11">
        <v>228324.77</v>
      </c>
      <c r="F50" s="11">
        <v>0</v>
      </c>
      <c r="G50" s="11">
        <v>0</v>
      </c>
      <c r="H50" s="11"/>
      <c r="I50" s="45">
        <f t="shared" si="0"/>
        <v>0</v>
      </c>
      <c r="J50" s="11">
        <f t="shared" si="2"/>
        <v>0</v>
      </c>
      <c r="K50" s="11">
        <v>0</v>
      </c>
      <c r="L50" s="10" t="s">
        <v>37</v>
      </c>
    </row>
    <row r="51" spans="1:12" ht="22.5" hidden="1" x14ac:dyDescent="0.2">
      <c r="A51" s="9" t="s">
        <v>52</v>
      </c>
      <c r="B51" s="9" t="s">
        <v>53</v>
      </c>
      <c r="C51" s="10" t="s">
        <v>54</v>
      </c>
      <c r="D51" s="11">
        <v>46452.28</v>
      </c>
      <c r="E51" s="11">
        <v>46452.28</v>
      </c>
      <c r="F51" s="11">
        <v>0</v>
      </c>
      <c r="G51" s="11">
        <v>46452.28</v>
      </c>
      <c r="H51" s="11"/>
      <c r="I51" s="45">
        <f t="shared" si="0"/>
        <v>46452.28</v>
      </c>
      <c r="J51" s="11">
        <f t="shared" si="2"/>
        <v>46452.28</v>
      </c>
      <c r="K51" s="11">
        <v>0</v>
      </c>
      <c r="L51" s="10" t="s">
        <v>59</v>
      </c>
    </row>
    <row r="52" spans="1:12" ht="22.5" hidden="1" x14ac:dyDescent="0.2">
      <c r="A52" s="9" t="s">
        <v>52</v>
      </c>
      <c r="B52" s="9" t="s">
        <v>53</v>
      </c>
      <c r="C52" s="10" t="s">
        <v>54</v>
      </c>
      <c r="D52" s="11">
        <v>35429.71</v>
      </c>
      <c r="E52" s="11">
        <v>35429.71</v>
      </c>
      <c r="F52" s="11">
        <v>0</v>
      </c>
      <c r="G52" s="11">
        <v>35429.71</v>
      </c>
      <c r="H52" s="11"/>
      <c r="I52" s="45">
        <f t="shared" si="0"/>
        <v>35429.71</v>
      </c>
      <c r="J52" s="11">
        <f t="shared" si="2"/>
        <v>35429.71</v>
      </c>
      <c r="K52" s="11">
        <v>0</v>
      </c>
      <c r="L52" s="10" t="s">
        <v>39</v>
      </c>
    </row>
    <row r="53" spans="1:12" ht="22.5" hidden="1" x14ac:dyDescent="0.2">
      <c r="A53" s="9" t="s">
        <v>52</v>
      </c>
      <c r="B53" s="9" t="s">
        <v>53</v>
      </c>
      <c r="C53" s="10" t="s">
        <v>54</v>
      </c>
      <c r="D53" s="11">
        <v>1574.65</v>
      </c>
      <c r="E53" s="11">
        <v>1574.65</v>
      </c>
      <c r="F53" s="11">
        <v>0</v>
      </c>
      <c r="G53" s="11">
        <v>1574.65</v>
      </c>
      <c r="H53" s="11"/>
      <c r="I53" s="45">
        <f t="shared" si="0"/>
        <v>1574.65</v>
      </c>
      <c r="J53" s="11">
        <f t="shared" si="2"/>
        <v>1574.65</v>
      </c>
      <c r="K53" s="11">
        <v>0</v>
      </c>
      <c r="L53" s="10" t="s">
        <v>60</v>
      </c>
    </row>
    <row r="54" spans="1:12" ht="22.5" hidden="1" x14ac:dyDescent="0.2">
      <c r="A54" s="9" t="s">
        <v>52</v>
      </c>
      <c r="B54" s="9" t="s">
        <v>53</v>
      </c>
      <c r="C54" s="10" t="s">
        <v>54</v>
      </c>
      <c r="D54" s="11">
        <v>23619.8</v>
      </c>
      <c r="E54" s="11">
        <v>23619.8</v>
      </c>
      <c r="F54" s="11">
        <v>0</v>
      </c>
      <c r="G54" s="11">
        <v>23619</v>
      </c>
      <c r="H54" s="11"/>
      <c r="I54" s="45">
        <f t="shared" si="0"/>
        <v>23619</v>
      </c>
      <c r="J54" s="11">
        <f t="shared" si="2"/>
        <v>23619</v>
      </c>
      <c r="K54" s="11">
        <v>0</v>
      </c>
      <c r="L54" s="10" t="s">
        <v>61</v>
      </c>
    </row>
    <row r="55" spans="1:12" ht="22.5" hidden="1" x14ac:dyDescent="0.2">
      <c r="A55" s="9" t="s">
        <v>52</v>
      </c>
      <c r="B55" s="9" t="s">
        <v>53</v>
      </c>
      <c r="C55" s="10" t="s">
        <v>54</v>
      </c>
      <c r="D55" s="11">
        <v>33067.730000000003</v>
      </c>
      <c r="E55" s="11">
        <v>33067.730000000003</v>
      </c>
      <c r="F55" s="11">
        <v>0</v>
      </c>
      <c r="G55" s="11">
        <v>33067.730000000003</v>
      </c>
      <c r="H55" s="11"/>
      <c r="I55" s="45">
        <f t="shared" si="0"/>
        <v>33067.730000000003</v>
      </c>
      <c r="J55" s="11">
        <f t="shared" si="2"/>
        <v>33067.730000000003</v>
      </c>
      <c r="K55" s="11">
        <v>0</v>
      </c>
      <c r="L55" s="10" t="s">
        <v>62</v>
      </c>
    </row>
    <row r="56" spans="1:12" ht="22.5" hidden="1" x14ac:dyDescent="0.2">
      <c r="A56" s="9" t="s">
        <v>52</v>
      </c>
      <c r="B56" s="9" t="s">
        <v>53</v>
      </c>
      <c r="C56" s="10" t="s">
        <v>54</v>
      </c>
      <c r="D56" s="11">
        <v>9447.92</v>
      </c>
      <c r="E56" s="11">
        <v>9447.92</v>
      </c>
      <c r="F56" s="11">
        <v>0</v>
      </c>
      <c r="G56" s="11">
        <v>0</v>
      </c>
      <c r="H56" s="11"/>
      <c r="I56" s="45">
        <f t="shared" si="0"/>
        <v>0</v>
      </c>
      <c r="J56" s="11">
        <f t="shared" si="2"/>
        <v>0</v>
      </c>
      <c r="K56" s="11">
        <v>0</v>
      </c>
      <c r="L56" s="10" t="s">
        <v>63</v>
      </c>
    </row>
    <row r="57" spans="1:12" s="23" customFormat="1" ht="22.5" hidden="1" x14ac:dyDescent="0.2">
      <c r="A57" s="20" t="s">
        <v>52</v>
      </c>
      <c r="B57" s="20" t="s">
        <v>64</v>
      </c>
      <c r="C57" s="21" t="s">
        <v>65</v>
      </c>
      <c r="D57" s="22">
        <v>748301.83</v>
      </c>
      <c r="E57" s="22">
        <v>0</v>
      </c>
      <c r="F57" s="22">
        <f>D57</f>
        <v>748301.83</v>
      </c>
      <c r="G57" s="22">
        <v>748301.83</v>
      </c>
      <c r="H57" s="22"/>
      <c r="I57" s="45">
        <f t="shared" si="0"/>
        <v>748301.83</v>
      </c>
      <c r="J57" s="22"/>
      <c r="K57" s="22">
        <f>G57</f>
        <v>748301.83</v>
      </c>
      <c r="L57" s="21" t="s">
        <v>20</v>
      </c>
    </row>
    <row r="58" spans="1:12" ht="22.5" hidden="1" x14ac:dyDescent="0.2">
      <c r="A58" s="9" t="s">
        <v>52</v>
      </c>
      <c r="B58" s="9" t="s">
        <v>64</v>
      </c>
      <c r="C58" s="10" t="s">
        <v>65</v>
      </c>
      <c r="D58" s="11">
        <v>866680.42</v>
      </c>
      <c r="E58" s="11">
        <v>0</v>
      </c>
      <c r="F58" s="11">
        <f>D58</f>
        <v>866680.42</v>
      </c>
      <c r="G58" s="11">
        <v>866680.42</v>
      </c>
      <c r="H58" s="11"/>
      <c r="I58" s="45">
        <f t="shared" si="0"/>
        <v>866680.42</v>
      </c>
      <c r="J58" s="11"/>
      <c r="K58" s="11">
        <f>G58</f>
        <v>866680.42</v>
      </c>
      <c r="L58" s="10" t="s">
        <v>21</v>
      </c>
    </row>
    <row r="59" spans="1:12" ht="22.5" hidden="1" x14ac:dyDescent="0.2">
      <c r="A59" s="9" t="s">
        <v>52</v>
      </c>
      <c r="B59" s="9" t="s">
        <v>64</v>
      </c>
      <c r="C59" s="10" t="s">
        <v>65</v>
      </c>
      <c r="D59" s="11">
        <v>1002758.69</v>
      </c>
      <c r="E59" s="11">
        <v>0</v>
      </c>
      <c r="F59" s="11">
        <f t="shared" ref="F59:F85" si="3">D59</f>
        <v>1002758.69</v>
      </c>
      <c r="G59" s="11">
        <v>1002758.69</v>
      </c>
      <c r="H59" s="11"/>
      <c r="I59" s="45">
        <f t="shared" si="0"/>
        <v>1002758.69</v>
      </c>
      <c r="J59" s="11"/>
      <c r="K59" s="11">
        <f t="shared" ref="K59:K85" si="4">G59</f>
        <v>1002758.69</v>
      </c>
      <c r="L59" s="10" t="s">
        <v>22</v>
      </c>
    </row>
    <row r="60" spans="1:12" ht="22.5" hidden="1" x14ac:dyDescent="0.2">
      <c r="A60" s="9" t="s">
        <v>52</v>
      </c>
      <c r="B60" s="9" t="s">
        <v>64</v>
      </c>
      <c r="C60" s="10" t="s">
        <v>65</v>
      </c>
      <c r="D60" s="11">
        <v>1343174.65</v>
      </c>
      <c r="E60" s="11">
        <v>0</v>
      </c>
      <c r="F60" s="11">
        <f t="shared" si="3"/>
        <v>1343174.65</v>
      </c>
      <c r="G60" s="11">
        <v>1327110.98</v>
      </c>
      <c r="H60" s="11"/>
      <c r="I60" s="45">
        <f t="shared" si="0"/>
        <v>1327110.98</v>
      </c>
      <c r="J60" s="11"/>
      <c r="K60" s="11">
        <f t="shared" si="4"/>
        <v>1327110.98</v>
      </c>
      <c r="L60" s="10" t="s">
        <v>23</v>
      </c>
    </row>
    <row r="61" spans="1:12" ht="22.5" hidden="1" x14ac:dyDescent="0.2">
      <c r="A61" s="9" t="s">
        <v>52</v>
      </c>
      <c r="B61" s="9" t="s">
        <v>64</v>
      </c>
      <c r="C61" s="10" t="s">
        <v>65</v>
      </c>
      <c r="D61" s="11">
        <v>681549.96</v>
      </c>
      <c r="E61" s="11">
        <v>0</v>
      </c>
      <c r="F61" s="11">
        <f t="shared" si="3"/>
        <v>681549.96</v>
      </c>
      <c r="G61" s="11">
        <v>681549.96</v>
      </c>
      <c r="H61" s="11"/>
      <c r="I61" s="45">
        <f t="shared" si="0"/>
        <v>681549.96</v>
      </c>
      <c r="J61" s="11"/>
      <c r="K61" s="11">
        <f t="shared" si="4"/>
        <v>681549.96</v>
      </c>
      <c r="L61" s="10" t="s">
        <v>24</v>
      </c>
    </row>
    <row r="62" spans="1:12" ht="22.5" hidden="1" x14ac:dyDescent="0.2">
      <c r="A62" s="9" t="s">
        <v>52</v>
      </c>
      <c r="B62" s="9" t="s">
        <v>64</v>
      </c>
      <c r="C62" s="10" t="s">
        <v>65</v>
      </c>
      <c r="D62" s="11">
        <v>1198292.8899999999</v>
      </c>
      <c r="E62" s="11">
        <v>0</v>
      </c>
      <c r="F62" s="11">
        <f t="shared" si="3"/>
        <v>1198292.8899999999</v>
      </c>
      <c r="G62" s="11">
        <v>1195368.3600000001</v>
      </c>
      <c r="H62" s="11"/>
      <c r="I62" s="45">
        <f t="shared" si="0"/>
        <v>1195368.3600000001</v>
      </c>
      <c r="J62" s="11"/>
      <c r="K62" s="11">
        <f t="shared" si="4"/>
        <v>1195368.3600000001</v>
      </c>
      <c r="L62" s="10" t="s">
        <v>25</v>
      </c>
    </row>
    <row r="63" spans="1:12" ht="22.5" hidden="1" x14ac:dyDescent="0.2">
      <c r="A63" s="9" t="s">
        <v>52</v>
      </c>
      <c r="B63" s="9" t="s">
        <v>64</v>
      </c>
      <c r="C63" s="10" t="s">
        <v>65</v>
      </c>
      <c r="D63" s="11">
        <v>878306.6</v>
      </c>
      <c r="E63" s="11">
        <v>0</v>
      </c>
      <c r="F63" s="11">
        <f t="shared" si="3"/>
        <v>878306.6</v>
      </c>
      <c r="G63" s="11">
        <v>878306.6</v>
      </c>
      <c r="H63" s="11"/>
      <c r="I63" s="45">
        <f t="shared" si="0"/>
        <v>878306.6</v>
      </c>
      <c r="J63" s="11"/>
      <c r="K63" s="11">
        <f t="shared" si="4"/>
        <v>878306.6</v>
      </c>
      <c r="L63" s="10" t="s">
        <v>26</v>
      </c>
    </row>
    <row r="64" spans="1:12" ht="22.5" hidden="1" x14ac:dyDescent="0.2">
      <c r="A64" s="9" t="s">
        <v>52</v>
      </c>
      <c r="B64" s="9" t="s">
        <v>64</v>
      </c>
      <c r="C64" s="10" t="s">
        <v>65</v>
      </c>
      <c r="D64" s="11">
        <v>1171707.3799999999</v>
      </c>
      <c r="E64" s="11">
        <v>0</v>
      </c>
      <c r="F64" s="11">
        <f t="shared" si="3"/>
        <v>1171707.3799999999</v>
      </c>
      <c r="G64" s="11">
        <v>895344.62</v>
      </c>
      <c r="H64" s="11"/>
      <c r="I64" s="45">
        <f t="shared" si="0"/>
        <v>895344.62</v>
      </c>
      <c r="J64" s="11"/>
      <c r="K64" s="11">
        <f t="shared" si="4"/>
        <v>895344.62</v>
      </c>
      <c r="L64" s="10" t="s">
        <v>27</v>
      </c>
    </row>
    <row r="65" spans="1:12" ht="22.5" hidden="1" x14ac:dyDescent="0.2">
      <c r="A65" s="9" t="s">
        <v>52</v>
      </c>
      <c r="B65" s="9" t="s">
        <v>64</v>
      </c>
      <c r="C65" s="10" t="s">
        <v>65</v>
      </c>
      <c r="D65" s="11">
        <v>753483.37</v>
      </c>
      <c r="E65" s="11">
        <v>0</v>
      </c>
      <c r="F65" s="11">
        <f t="shared" si="3"/>
        <v>753483.37</v>
      </c>
      <c r="G65" s="11">
        <v>753483.37</v>
      </c>
      <c r="H65" s="11"/>
      <c r="I65" s="45">
        <f t="shared" si="0"/>
        <v>753483.37</v>
      </c>
      <c r="J65" s="11"/>
      <c r="K65" s="11">
        <f t="shared" si="4"/>
        <v>753483.37</v>
      </c>
      <c r="L65" s="10" t="s">
        <v>28</v>
      </c>
    </row>
    <row r="66" spans="1:12" ht="22.5" hidden="1" x14ac:dyDescent="0.2">
      <c r="A66" s="9" t="s">
        <v>52</v>
      </c>
      <c r="B66" s="9" t="s">
        <v>64</v>
      </c>
      <c r="C66" s="10" t="s">
        <v>65</v>
      </c>
      <c r="D66" s="11">
        <v>932468.26</v>
      </c>
      <c r="E66" s="11">
        <v>0</v>
      </c>
      <c r="F66" s="11">
        <f t="shared" si="3"/>
        <v>932468.26</v>
      </c>
      <c r="G66" s="11">
        <v>932468.26</v>
      </c>
      <c r="H66" s="11"/>
      <c r="I66" s="45">
        <f t="shared" si="0"/>
        <v>932468.26</v>
      </c>
      <c r="J66" s="11"/>
      <c r="K66" s="11">
        <f t="shared" si="4"/>
        <v>932468.26</v>
      </c>
      <c r="L66" s="10" t="s">
        <v>29</v>
      </c>
    </row>
    <row r="67" spans="1:12" ht="22.5" hidden="1" x14ac:dyDescent="0.2">
      <c r="A67" s="9" t="s">
        <v>52</v>
      </c>
      <c r="B67" s="9" t="s">
        <v>64</v>
      </c>
      <c r="C67" s="10" t="s">
        <v>65</v>
      </c>
      <c r="D67" s="11">
        <v>767298.94</v>
      </c>
      <c r="E67" s="11">
        <v>0</v>
      </c>
      <c r="F67" s="11">
        <f t="shared" si="3"/>
        <v>767298.94</v>
      </c>
      <c r="G67" s="11">
        <v>767298.94</v>
      </c>
      <c r="H67" s="11"/>
      <c r="I67" s="45">
        <f t="shared" si="0"/>
        <v>767298.94</v>
      </c>
      <c r="J67" s="11"/>
      <c r="K67" s="11">
        <f t="shared" si="4"/>
        <v>767298.94</v>
      </c>
      <c r="L67" s="10" t="s">
        <v>30</v>
      </c>
    </row>
    <row r="68" spans="1:12" ht="22.5" hidden="1" x14ac:dyDescent="0.2">
      <c r="A68" s="9" t="s">
        <v>52</v>
      </c>
      <c r="B68" s="9" t="s">
        <v>64</v>
      </c>
      <c r="C68" s="10" t="s">
        <v>65</v>
      </c>
      <c r="D68" s="11">
        <v>663565.44999999995</v>
      </c>
      <c r="E68" s="11">
        <v>0</v>
      </c>
      <c r="F68" s="11">
        <f t="shared" si="3"/>
        <v>663565.44999999995</v>
      </c>
      <c r="G68" s="11">
        <v>663565.44999999995</v>
      </c>
      <c r="H68" s="11"/>
      <c r="I68" s="45">
        <f t="shared" si="0"/>
        <v>663565.44999999995</v>
      </c>
      <c r="J68" s="11"/>
      <c r="K68" s="11">
        <f t="shared" si="4"/>
        <v>663565.44999999995</v>
      </c>
      <c r="L68" s="10" t="s">
        <v>31</v>
      </c>
    </row>
    <row r="69" spans="1:12" ht="22.5" hidden="1" x14ac:dyDescent="0.2">
      <c r="A69" s="9" t="s">
        <v>52</v>
      </c>
      <c r="B69" s="9" t="s">
        <v>64</v>
      </c>
      <c r="C69" s="10" t="s">
        <v>65</v>
      </c>
      <c r="D69" s="11">
        <v>753091.96</v>
      </c>
      <c r="E69" s="11">
        <v>0</v>
      </c>
      <c r="F69" s="11">
        <f t="shared" si="3"/>
        <v>753091.96</v>
      </c>
      <c r="G69" s="11">
        <v>753091.96</v>
      </c>
      <c r="H69" s="11"/>
      <c r="I69" s="45">
        <f t="shared" si="0"/>
        <v>753091.96</v>
      </c>
      <c r="J69" s="11"/>
      <c r="K69" s="11">
        <f t="shared" si="4"/>
        <v>753091.96</v>
      </c>
      <c r="L69" s="10" t="s">
        <v>32</v>
      </c>
    </row>
    <row r="70" spans="1:12" ht="22.5" hidden="1" x14ac:dyDescent="0.2">
      <c r="A70" s="9" t="s">
        <v>52</v>
      </c>
      <c r="B70" s="9" t="s">
        <v>64</v>
      </c>
      <c r="C70" s="10" t="s">
        <v>65</v>
      </c>
      <c r="D70" s="11">
        <v>667303.72</v>
      </c>
      <c r="E70" s="11">
        <v>0</v>
      </c>
      <c r="F70" s="11">
        <f t="shared" si="3"/>
        <v>667303.72</v>
      </c>
      <c r="G70" s="11">
        <v>580686.26</v>
      </c>
      <c r="H70" s="11"/>
      <c r="I70" s="45">
        <f t="shared" si="0"/>
        <v>580686.26</v>
      </c>
      <c r="J70" s="11"/>
      <c r="K70" s="11">
        <f t="shared" si="4"/>
        <v>580686.26</v>
      </c>
      <c r="L70" s="10" t="s">
        <v>33</v>
      </c>
    </row>
    <row r="71" spans="1:12" ht="22.5" hidden="1" x14ac:dyDescent="0.2">
      <c r="A71" s="9" t="s">
        <v>52</v>
      </c>
      <c r="B71" s="9" t="s">
        <v>64</v>
      </c>
      <c r="C71" s="10" t="s">
        <v>65</v>
      </c>
      <c r="D71" s="11">
        <v>800680.43</v>
      </c>
      <c r="E71" s="11">
        <v>0</v>
      </c>
      <c r="F71" s="11">
        <f t="shared" si="3"/>
        <v>800680.43</v>
      </c>
      <c r="G71" s="11">
        <v>800680.43</v>
      </c>
      <c r="H71" s="11"/>
      <c r="I71" s="45">
        <f t="shared" si="0"/>
        <v>800680.43</v>
      </c>
      <c r="J71" s="11"/>
      <c r="K71" s="11">
        <f t="shared" si="4"/>
        <v>800680.43</v>
      </c>
      <c r="L71" s="10" t="s">
        <v>34</v>
      </c>
    </row>
    <row r="72" spans="1:12" ht="22.5" hidden="1" x14ac:dyDescent="0.2">
      <c r="A72" s="9" t="s">
        <v>52</v>
      </c>
      <c r="B72" s="9" t="s">
        <v>64</v>
      </c>
      <c r="C72" s="10" t="s">
        <v>65</v>
      </c>
      <c r="D72" s="11">
        <v>853254.13</v>
      </c>
      <c r="E72" s="11">
        <v>0</v>
      </c>
      <c r="F72" s="11">
        <f t="shared" si="3"/>
        <v>853254.13</v>
      </c>
      <c r="G72" s="11">
        <v>635272.64</v>
      </c>
      <c r="H72" s="11"/>
      <c r="I72" s="45">
        <f t="shared" si="0"/>
        <v>635272.64</v>
      </c>
      <c r="J72" s="11"/>
      <c r="K72" s="11">
        <f t="shared" si="4"/>
        <v>635272.64</v>
      </c>
      <c r="L72" s="10" t="s">
        <v>35</v>
      </c>
    </row>
    <row r="73" spans="1:12" ht="22.5" hidden="1" x14ac:dyDescent="0.2">
      <c r="A73" s="9" t="s">
        <v>52</v>
      </c>
      <c r="B73" s="9" t="s">
        <v>64</v>
      </c>
      <c r="C73" s="10" t="s">
        <v>65</v>
      </c>
      <c r="D73" s="11">
        <v>923199.03</v>
      </c>
      <c r="E73" s="11">
        <v>0</v>
      </c>
      <c r="F73" s="11">
        <f t="shared" si="3"/>
        <v>923199.03</v>
      </c>
      <c r="G73" s="11">
        <v>923199.03</v>
      </c>
      <c r="H73" s="11"/>
      <c r="I73" s="45">
        <f t="shared" si="0"/>
        <v>923199.03</v>
      </c>
      <c r="J73" s="11"/>
      <c r="K73" s="11">
        <f t="shared" si="4"/>
        <v>923199.03</v>
      </c>
      <c r="L73" s="10" t="s">
        <v>36</v>
      </c>
    </row>
    <row r="74" spans="1:12" ht="22.5" hidden="1" x14ac:dyDescent="0.2">
      <c r="A74" s="9" t="s">
        <v>52</v>
      </c>
      <c r="B74" s="9" t="s">
        <v>64</v>
      </c>
      <c r="C74" s="10" t="s">
        <v>65</v>
      </c>
      <c r="D74" s="11">
        <v>1394486.94</v>
      </c>
      <c r="E74" s="11">
        <v>0</v>
      </c>
      <c r="F74" s="11">
        <f t="shared" si="3"/>
        <v>1394486.94</v>
      </c>
      <c r="G74" s="11">
        <v>1394462.01</v>
      </c>
      <c r="H74" s="11"/>
      <c r="I74" s="45">
        <f t="shared" si="0"/>
        <v>1394462.01</v>
      </c>
      <c r="J74" s="11"/>
      <c r="K74" s="11">
        <f t="shared" si="4"/>
        <v>1394462.01</v>
      </c>
      <c r="L74" s="10" t="s">
        <v>37</v>
      </c>
    </row>
    <row r="75" spans="1:12" ht="22.5" hidden="1" x14ac:dyDescent="0.2">
      <c r="A75" s="9" t="s">
        <v>52</v>
      </c>
      <c r="B75" s="9" t="s">
        <v>64</v>
      </c>
      <c r="C75" s="10" t="s">
        <v>65</v>
      </c>
      <c r="D75" s="11">
        <v>757820.41</v>
      </c>
      <c r="E75" s="11">
        <v>0</v>
      </c>
      <c r="F75" s="11">
        <f t="shared" si="3"/>
        <v>757820.41</v>
      </c>
      <c r="G75" s="11">
        <v>757820.41</v>
      </c>
      <c r="H75" s="11"/>
      <c r="I75" s="45">
        <f t="shared" si="0"/>
        <v>757820.41</v>
      </c>
      <c r="J75" s="11"/>
      <c r="K75" s="11">
        <f t="shared" si="4"/>
        <v>757820.41</v>
      </c>
      <c r="L75" s="10" t="s">
        <v>38</v>
      </c>
    </row>
    <row r="76" spans="1:12" ht="22.5" hidden="1" x14ac:dyDescent="0.2">
      <c r="A76" s="9" t="s">
        <v>52</v>
      </c>
      <c r="B76" s="9" t="s">
        <v>64</v>
      </c>
      <c r="C76" s="10" t="s">
        <v>65</v>
      </c>
      <c r="D76" s="11">
        <v>872269.86</v>
      </c>
      <c r="E76" s="11">
        <v>0</v>
      </c>
      <c r="F76" s="11">
        <f t="shared" si="3"/>
        <v>872269.86</v>
      </c>
      <c r="G76" s="11">
        <v>648572.22</v>
      </c>
      <c r="H76" s="11"/>
      <c r="I76" s="45">
        <f t="shared" si="0"/>
        <v>648572.22</v>
      </c>
      <c r="J76" s="11"/>
      <c r="K76" s="11">
        <f t="shared" si="4"/>
        <v>648572.22</v>
      </c>
      <c r="L76" s="10" t="s">
        <v>39</v>
      </c>
    </row>
    <row r="77" spans="1:12" ht="22.5" hidden="1" x14ac:dyDescent="0.2">
      <c r="A77" s="9" t="s">
        <v>52</v>
      </c>
      <c r="B77" s="9" t="s">
        <v>64</v>
      </c>
      <c r="C77" s="10" t="s">
        <v>65</v>
      </c>
      <c r="D77" s="11">
        <v>709765.27</v>
      </c>
      <c r="E77" s="11">
        <v>0</v>
      </c>
      <c r="F77" s="11">
        <f t="shared" si="3"/>
        <v>709765.27</v>
      </c>
      <c r="G77" s="11">
        <v>709765.27</v>
      </c>
      <c r="H77" s="11"/>
      <c r="I77" s="45">
        <f t="shared" si="0"/>
        <v>709765.27</v>
      </c>
      <c r="J77" s="11"/>
      <c r="K77" s="11">
        <f t="shared" si="4"/>
        <v>709765.27</v>
      </c>
      <c r="L77" s="10" t="s">
        <v>40</v>
      </c>
    </row>
    <row r="78" spans="1:12" ht="22.5" hidden="1" x14ac:dyDescent="0.2">
      <c r="A78" s="9" t="s">
        <v>52</v>
      </c>
      <c r="B78" s="9" t="s">
        <v>64</v>
      </c>
      <c r="C78" s="10" t="s">
        <v>65</v>
      </c>
      <c r="D78" s="11">
        <v>2062436.84</v>
      </c>
      <c r="E78" s="11">
        <v>0</v>
      </c>
      <c r="F78" s="11">
        <f t="shared" si="3"/>
        <v>2062436.84</v>
      </c>
      <c r="G78" s="11">
        <v>2062436.84</v>
      </c>
      <c r="H78" s="11"/>
      <c r="I78" s="45">
        <f t="shared" si="0"/>
        <v>2062436.84</v>
      </c>
      <c r="J78" s="11"/>
      <c r="K78" s="11">
        <f t="shared" si="4"/>
        <v>2062436.84</v>
      </c>
      <c r="L78" s="10" t="s">
        <v>41</v>
      </c>
    </row>
    <row r="79" spans="1:12" ht="22.5" hidden="1" x14ac:dyDescent="0.2">
      <c r="A79" s="9" t="s">
        <v>52</v>
      </c>
      <c r="B79" s="9" t="s">
        <v>64</v>
      </c>
      <c r="C79" s="10" t="s">
        <v>65</v>
      </c>
      <c r="D79" s="11">
        <v>5346673.78</v>
      </c>
      <c r="E79" s="11">
        <v>0</v>
      </c>
      <c r="F79" s="11">
        <f t="shared" si="3"/>
        <v>5346673.78</v>
      </c>
      <c r="G79" s="11">
        <v>5346673.78</v>
      </c>
      <c r="H79" s="11"/>
      <c r="I79" s="45">
        <f t="shared" ref="I79:I142" si="5">J79+K79</f>
        <v>5346673.78</v>
      </c>
      <c r="J79" s="11"/>
      <c r="K79" s="11">
        <f t="shared" si="4"/>
        <v>5346673.78</v>
      </c>
      <c r="L79" s="10" t="s">
        <v>42</v>
      </c>
    </row>
    <row r="80" spans="1:12" ht="22.5" hidden="1" x14ac:dyDescent="0.2">
      <c r="A80" s="9" t="s">
        <v>52</v>
      </c>
      <c r="B80" s="9" t="s">
        <v>64</v>
      </c>
      <c r="C80" s="10" t="s">
        <v>65</v>
      </c>
      <c r="D80" s="11">
        <v>1210366.3700000001</v>
      </c>
      <c r="E80" s="11">
        <v>0</v>
      </c>
      <c r="F80" s="11">
        <f t="shared" si="3"/>
        <v>1210366.3700000001</v>
      </c>
      <c r="G80" s="11">
        <v>1210366.3700000001</v>
      </c>
      <c r="H80" s="11"/>
      <c r="I80" s="45">
        <f t="shared" si="5"/>
        <v>1210366.3700000001</v>
      </c>
      <c r="J80" s="11"/>
      <c r="K80" s="11">
        <f t="shared" si="4"/>
        <v>1210366.3700000001</v>
      </c>
      <c r="L80" s="10" t="s">
        <v>43</v>
      </c>
    </row>
    <row r="81" spans="1:12" ht="22.5" hidden="1" x14ac:dyDescent="0.2">
      <c r="A81" s="9" t="s">
        <v>52</v>
      </c>
      <c r="B81" s="9" t="s">
        <v>64</v>
      </c>
      <c r="C81" s="10" t="s">
        <v>65</v>
      </c>
      <c r="D81" s="11">
        <v>673340.46</v>
      </c>
      <c r="E81" s="11">
        <v>0</v>
      </c>
      <c r="F81" s="11">
        <f t="shared" si="3"/>
        <v>673340.46</v>
      </c>
      <c r="G81" s="11">
        <v>673340.46</v>
      </c>
      <c r="H81" s="11"/>
      <c r="I81" s="45">
        <f t="shared" si="5"/>
        <v>673340.46</v>
      </c>
      <c r="J81" s="11"/>
      <c r="K81" s="11">
        <f t="shared" si="4"/>
        <v>673340.46</v>
      </c>
      <c r="L81" s="10" t="s">
        <v>44</v>
      </c>
    </row>
    <row r="82" spans="1:12" ht="22.5" hidden="1" x14ac:dyDescent="0.2">
      <c r="A82" s="9" t="s">
        <v>52</v>
      </c>
      <c r="B82" s="9" t="s">
        <v>64</v>
      </c>
      <c r="C82" s="10" t="s">
        <v>65</v>
      </c>
      <c r="D82" s="11">
        <v>1101705.05</v>
      </c>
      <c r="E82" s="11">
        <v>0</v>
      </c>
      <c r="F82" s="11">
        <f t="shared" si="3"/>
        <v>1101705.05</v>
      </c>
      <c r="G82" s="11">
        <v>1093813.45</v>
      </c>
      <c r="H82" s="11"/>
      <c r="I82" s="45">
        <f t="shared" si="5"/>
        <v>1093813.45</v>
      </c>
      <c r="J82" s="11"/>
      <c r="K82" s="11">
        <f t="shared" si="4"/>
        <v>1093813.45</v>
      </c>
      <c r="L82" s="10" t="s">
        <v>45</v>
      </c>
    </row>
    <row r="83" spans="1:12" ht="22.5" hidden="1" x14ac:dyDescent="0.2">
      <c r="A83" s="9" t="s">
        <v>52</v>
      </c>
      <c r="B83" s="9" t="s">
        <v>64</v>
      </c>
      <c r="C83" s="10" t="s">
        <v>65</v>
      </c>
      <c r="D83" s="11">
        <v>968499.92</v>
      </c>
      <c r="E83" s="11">
        <v>0</v>
      </c>
      <c r="F83" s="11">
        <f t="shared" si="3"/>
        <v>968499.92</v>
      </c>
      <c r="G83" s="11">
        <v>968349.7</v>
      </c>
      <c r="H83" s="11"/>
      <c r="I83" s="45">
        <f t="shared" si="5"/>
        <v>968349.7</v>
      </c>
      <c r="J83" s="11"/>
      <c r="K83" s="11">
        <f t="shared" si="4"/>
        <v>968349.7</v>
      </c>
      <c r="L83" s="10" t="s">
        <v>46</v>
      </c>
    </row>
    <row r="84" spans="1:12" ht="22.5" hidden="1" x14ac:dyDescent="0.2">
      <c r="A84" s="9" t="s">
        <v>52</v>
      </c>
      <c r="B84" s="9" t="s">
        <v>64</v>
      </c>
      <c r="C84" s="10" t="s">
        <v>65</v>
      </c>
      <c r="D84" s="11">
        <v>425979.5</v>
      </c>
      <c r="E84" s="11">
        <v>0</v>
      </c>
      <c r="F84" s="11">
        <f t="shared" si="3"/>
        <v>425979.5</v>
      </c>
      <c r="G84" s="11">
        <v>203988.95</v>
      </c>
      <c r="H84" s="11"/>
      <c r="I84" s="45">
        <f t="shared" si="5"/>
        <v>203988.95</v>
      </c>
      <c r="J84" s="11"/>
      <c r="K84" s="11">
        <f t="shared" si="4"/>
        <v>203988.95</v>
      </c>
      <c r="L84" s="10" t="s">
        <v>47</v>
      </c>
    </row>
    <row r="85" spans="1:12" ht="22.5" hidden="1" x14ac:dyDescent="0.2">
      <c r="A85" s="9" t="s">
        <v>52</v>
      </c>
      <c r="B85" s="9" t="s">
        <v>64</v>
      </c>
      <c r="C85" s="10" t="s">
        <v>65</v>
      </c>
      <c r="D85" s="11">
        <v>539408.80000000005</v>
      </c>
      <c r="E85" s="11">
        <v>0</v>
      </c>
      <c r="F85" s="11">
        <f t="shared" si="3"/>
        <v>539408.80000000005</v>
      </c>
      <c r="G85" s="11">
        <v>245447.75</v>
      </c>
      <c r="H85" s="11"/>
      <c r="I85" s="45">
        <f t="shared" si="5"/>
        <v>245447.75</v>
      </c>
      <c r="J85" s="11"/>
      <c r="K85" s="11">
        <f t="shared" si="4"/>
        <v>245447.75</v>
      </c>
      <c r="L85" s="10" t="s">
        <v>48</v>
      </c>
    </row>
    <row r="86" spans="1:12" s="23" customFormat="1" ht="33.75" hidden="1" x14ac:dyDescent="0.2">
      <c r="A86" s="20" t="s">
        <v>52</v>
      </c>
      <c r="B86" s="20" t="s">
        <v>67</v>
      </c>
      <c r="C86" s="21" t="s">
        <v>68</v>
      </c>
      <c r="D86" s="22">
        <v>1096982.75</v>
      </c>
      <c r="E86" s="22">
        <v>0</v>
      </c>
      <c r="F86" s="22">
        <f>D86</f>
        <v>1096982.75</v>
      </c>
      <c r="G86" s="22">
        <v>605467.86</v>
      </c>
      <c r="H86" s="22"/>
      <c r="I86" s="45">
        <f t="shared" si="5"/>
        <v>605467.86</v>
      </c>
      <c r="J86" s="22"/>
      <c r="K86" s="22">
        <f>G86</f>
        <v>605467.86</v>
      </c>
      <c r="L86" s="21" t="s">
        <v>20</v>
      </c>
    </row>
    <row r="87" spans="1:12" ht="33.75" hidden="1" x14ac:dyDescent="0.2">
      <c r="A87" s="9" t="s">
        <v>52</v>
      </c>
      <c r="B87" s="9" t="s">
        <v>67</v>
      </c>
      <c r="C87" s="10" t="s">
        <v>68</v>
      </c>
      <c r="D87" s="11">
        <v>1064094.67</v>
      </c>
      <c r="E87" s="11">
        <v>0</v>
      </c>
      <c r="F87" s="11">
        <f>D87</f>
        <v>1064094.67</v>
      </c>
      <c r="G87" s="11">
        <v>1064094.67</v>
      </c>
      <c r="H87" s="11"/>
      <c r="I87" s="45">
        <f t="shared" si="5"/>
        <v>1064094.67</v>
      </c>
      <c r="J87" s="11"/>
      <c r="K87" s="11">
        <f>G87</f>
        <v>1064094.67</v>
      </c>
      <c r="L87" s="10" t="s">
        <v>21</v>
      </c>
    </row>
    <row r="88" spans="1:12" ht="33.75" hidden="1" x14ac:dyDescent="0.2">
      <c r="A88" s="9" t="s">
        <v>52</v>
      </c>
      <c r="B88" s="9" t="s">
        <v>67</v>
      </c>
      <c r="C88" s="10" t="s">
        <v>68</v>
      </c>
      <c r="D88" s="11">
        <v>1041326</v>
      </c>
      <c r="E88" s="11">
        <v>0</v>
      </c>
      <c r="F88" s="11">
        <f t="shared" ref="F88:F113" si="6">D88</f>
        <v>1041326</v>
      </c>
      <c r="G88" s="11">
        <v>1040726</v>
      </c>
      <c r="H88" s="11"/>
      <c r="I88" s="45">
        <f t="shared" si="5"/>
        <v>1040726</v>
      </c>
      <c r="J88" s="11"/>
      <c r="K88" s="11">
        <f t="shared" ref="K88:K113" si="7">G88</f>
        <v>1040726</v>
      </c>
      <c r="L88" s="10" t="s">
        <v>22</v>
      </c>
    </row>
    <row r="89" spans="1:12" ht="33.75" hidden="1" x14ac:dyDescent="0.2">
      <c r="A89" s="9" t="s">
        <v>52</v>
      </c>
      <c r="B89" s="9" t="s">
        <v>67</v>
      </c>
      <c r="C89" s="10" t="s">
        <v>68</v>
      </c>
      <c r="D89" s="11">
        <v>1320582.74</v>
      </c>
      <c r="E89" s="11">
        <v>0</v>
      </c>
      <c r="F89" s="11">
        <f t="shared" si="6"/>
        <v>1320582.74</v>
      </c>
      <c r="G89" s="11">
        <v>856379.87</v>
      </c>
      <c r="H89" s="11"/>
      <c r="I89" s="45">
        <f t="shared" si="5"/>
        <v>856379.87</v>
      </c>
      <c r="J89" s="11"/>
      <c r="K89" s="11">
        <f t="shared" si="7"/>
        <v>856379.87</v>
      </c>
      <c r="L89" s="10" t="s">
        <v>23</v>
      </c>
    </row>
    <row r="90" spans="1:12" ht="33.75" hidden="1" x14ac:dyDescent="0.2">
      <c r="A90" s="9" t="s">
        <v>52</v>
      </c>
      <c r="B90" s="9" t="s">
        <v>67</v>
      </c>
      <c r="C90" s="10" t="s">
        <v>68</v>
      </c>
      <c r="D90" s="11">
        <v>975549.85</v>
      </c>
      <c r="E90" s="11">
        <v>0</v>
      </c>
      <c r="F90" s="11">
        <f t="shared" si="6"/>
        <v>975549.85</v>
      </c>
      <c r="G90" s="11">
        <v>790183.15</v>
      </c>
      <c r="H90" s="11"/>
      <c r="I90" s="45">
        <f t="shared" si="5"/>
        <v>790183.15</v>
      </c>
      <c r="J90" s="11"/>
      <c r="K90" s="11">
        <f t="shared" si="7"/>
        <v>790183.15</v>
      </c>
      <c r="L90" s="10" t="s">
        <v>24</v>
      </c>
    </row>
    <row r="91" spans="1:12" ht="33.75" hidden="1" x14ac:dyDescent="0.2">
      <c r="A91" s="9" t="s">
        <v>52</v>
      </c>
      <c r="B91" s="9" t="s">
        <v>67</v>
      </c>
      <c r="C91" s="10" t="s">
        <v>68</v>
      </c>
      <c r="D91" s="11">
        <v>1036266.3</v>
      </c>
      <c r="E91" s="11">
        <v>0</v>
      </c>
      <c r="F91" s="11">
        <f t="shared" si="6"/>
        <v>1036266.3</v>
      </c>
      <c r="G91" s="11">
        <v>962639.48</v>
      </c>
      <c r="H91" s="11"/>
      <c r="I91" s="45">
        <f t="shared" si="5"/>
        <v>962639.48</v>
      </c>
      <c r="J91" s="11"/>
      <c r="K91" s="11">
        <f t="shared" si="7"/>
        <v>962639.48</v>
      </c>
      <c r="L91" s="10" t="s">
        <v>25</v>
      </c>
    </row>
    <row r="92" spans="1:12" ht="33.75" hidden="1" x14ac:dyDescent="0.2">
      <c r="A92" s="9" t="s">
        <v>52</v>
      </c>
      <c r="B92" s="9" t="s">
        <v>67</v>
      </c>
      <c r="C92" s="10" t="s">
        <v>68</v>
      </c>
      <c r="D92" s="11">
        <v>1051445.4099999999</v>
      </c>
      <c r="E92" s="11">
        <v>0</v>
      </c>
      <c r="F92" s="11">
        <f t="shared" si="6"/>
        <v>1051445.4099999999</v>
      </c>
      <c r="G92" s="11">
        <v>1051445.4099999999</v>
      </c>
      <c r="H92" s="11"/>
      <c r="I92" s="45">
        <f t="shared" si="5"/>
        <v>1051445.4099999999</v>
      </c>
      <c r="J92" s="11"/>
      <c r="K92" s="11">
        <f t="shared" si="7"/>
        <v>1051445.4099999999</v>
      </c>
      <c r="L92" s="10" t="s">
        <v>26</v>
      </c>
    </row>
    <row r="93" spans="1:12" ht="33.75" hidden="1" x14ac:dyDescent="0.2">
      <c r="A93" s="9" t="s">
        <v>52</v>
      </c>
      <c r="B93" s="9" t="s">
        <v>67</v>
      </c>
      <c r="C93" s="10" t="s">
        <v>68</v>
      </c>
      <c r="D93" s="11">
        <v>1056505.1200000001</v>
      </c>
      <c r="E93" s="11">
        <v>0</v>
      </c>
      <c r="F93" s="11">
        <f t="shared" si="6"/>
        <v>1056505.1200000001</v>
      </c>
      <c r="G93" s="11">
        <v>633081.17000000004</v>
      </c>
      <c r="H93" s="11"/>
      <c r="I93" s="45">
        <f t="shared" si="5"/>
        <v>633081.17000000004</v>
      </c>
      <c r="J93" s="11"/>
      <c r="K93" s="11">
        <f t="shared" si="7"/>
        <v>633081.17000000004</v>
      </c>
      <c r="L93" s="10" t="s">
        <v>27</v>
      </c>
    </row>
    <row r="94" spans="1:12" ht="33.75" hidden="1" x14ac:dyDescent="0.2">
      <c r="A94" s="9" t="s">
        <v>52</v>
      </c>
      <c r="B94" s="9" t="s">
        <v>67</v>
      </c>
      <c r="C94" s="10" t="s">
        <v>68</v>
      </c>
      <c r="D94" s="11">
        <v>1013497.63</v>
      </c>
      <c r="E94" s="11">
        <v>0</v>
      </c>
      <c r="F94" s="11">
        <f t="shared" si="6"/>
        <v>1013497.63</v>
      </c>
      <c r="G94" s="11">
        <v>1013497.63</v>
      </c>
      <c r="H94" s="11"/>
      <c r="I94" s="45">
        <f t="shared" si="5"/>
        <v>1013497.63</v>
      </c>
      <c r="J94" s="11"/>
      <c r="K94" s="11">
        <f t="shared" si="7"/>
        <v>1013497.63</v>
      </c>
      <c r="L94" s="10" t="s">
        <v>28</v>
      </c>
    </row>
    <row r="95" spans="1:12" ht="33.75" hidden="1" x14ac:dyDescent="0.2">
      <c r="A95" s="9" t="s">
        <v>52</v>
      </c>
      <c r="B95" s="9" t="s">
        <v>67</v>
      </c>
      <c r="C95" s="10" t="s">
        <v>68</v>
      </c>
      <c r="D95" s="11">
        <v>1298592.49</v>
      </c>
      <c r="E95" s="11">
        <v>0</v>
      </c>
      <c r="F95" s="11">
        <f t="shared" si="6"/>
        <v>1298592.49</v>
      </c>
      <c r="G95" s="11">
        <v>1298592.49</v>
      </c>
      <c r="H95" s="11"/>
      <c r="I95" s="45">
        <f t="shared" si="5"/>
        <v>1298592.49</v>
      </c>
      <c r="J95" s="11"/>
      <c r="K95" s="11">
        <f t="shared" si="7"/>
        <v>1298592.49</v>
      </c>
      <c r="L95" s="10" t="s">
        <v>29</v>
      </c>
    </row>
    <row r="96" spans="1:12" ht="33.75" hidden="1" x14ac:dyDescent="0.2">
      <c r="A96" s="9" t="s">
        <v>52</v>
      </c>
      <c r="B96" s="9" t="s">
        <v>67</v>
      </c>
      <c r="C96" s="10" t="s">
        <v>68</v>
      </c>
      <c r="D96" s="11">
        <v>1074214.08</v>
      </c>
      <c r="E96" s="11">
        <v>0</v>
      </c>
      <c r="F96" s="11">
        <f t="shared" si="6"/>
        <v>1074214.08</v>
      </c>
      <c r="G96" s="11">
        <v>1074214.08</v>
      </c>
      <c r="H96" s="11"/>
      <c r="I96" s="45">
        <f t="shared" si="5"/>
        <v>1074214.08</v>
      </c>
      <c r="J96" s="11"/>
      <c r="K96" s="11">
        <f t="shared" si="7"/>
        <v>1074214.08</v>
      </c>
      <c r="L96" s="10" t="s">
        <v>30</v>
      </c>
    </row>
    <row r="97" spans="1:12" ht="33.75" hidden="1" x14ac:dyDescent="0.2">
      <c r="A97" s="9" t="s">
        <v>52</v>
      </c>
      <c r="B97" s="9" t="s">
        <v>67</v>
      </c>
      <c r="C97" s="10" t="s">
        <v>68</v>
      </c>
      <c r="D97" s="11">
        <v>1046385.71</v>
      </c>
      <c r="E97" s="11">
        <v>0</v>
      </c>
      <c r="F97" s="11">
        <f t="shared" si="6"/>
        <v>1046385.71</v>
      </c>
      <c r="G97" s="11">
        <v>1046385.71</v>
      </c>
      <c r="H97" s="11"/>
      <c r="I97" s="45">
        <f t="shared" si="5"/>
        <v>1046385.71</v>
      </c>
      <c r="J97" s="11"/>
      <c r="K97" s="11">
        <f t="shared" si="7"/>
        <v>1046385.71</v>
      </c>
      <c r="L97" s="10" t="s">
        <v>31</v>
      </c>
    </row>
    <row r="98" spans="1:12" ht="33.75" hidden="1" x14ac:dyDescent="0.2">
      <c r="A98" s="9" t="s">
        <v>52</v>
      </c>
      <c r="B98" s="9" t="s">
        <v>67</v>
      </c>
      <c r="C98" s="10" t="s">
        <v>68</v>
      </c>
      <c r="D98" s="11">
        <v>1090755.42</v>
      </c>
      <c r="E98" s="11">
        <v>0</v>
      </c>
      <c r="F98" s="11">
        <f t="shared" si="6"/>
        <v>1090755.42</v>
      </c>
      <c r="G98" s="11">
        <v>312604.99</v>
      </c>
      <c r="H98" s="11"/>
      <c r="I98" s="45">
        <f t="shared" si="5"/>
        <v>312604.99</v>
      </c>
      <c r="J98" s="11"/>
      <c r="K98" s="11">
        <f t="shared" si="7"/>
        <v>312604.99</v>
      </c>
      <c r="L98" s="10" t="s">
        <v>32</v>
      </c>
    </row>
    <row r="99" spans="1:12" ht="33.75" hidden="1" x14ac:dyDescent="0.2">
      <c r="A99" s="9" t="s">
        <v>52</v>
      </c>
      <c r="B99" s="9" t="s">
        <v>67</v>
      </c>
      <c r="C99" s="10" t="s">
        <v>68</v>
      </c>
      <c r="D99" s="11">
        <v>1046385.71</v>
      </c>
      <c r="E99" s="11">
        <v>0</v>
      </c>
      <c r="F99" s="11">
        <f t="shared" si="6"/>
        <v>1046385.71</v>
      </c>
      <c r="G99" s="11">
        <v>0</v>
      </c>
      <c r="H99" s="11"/>
      <c r="I99" s="45">
        <f t="shared" si="5"/>
        <v>0</v>
      </c>
      <c r="J99" s="11"/>
      <c r="K99" s="11">
        <f t="shared" si="7"/>
        <v>0</v>
      </c>
      <c r="L99" s="10" t="s">
        <v>33</v>
      </c>
    </row>
    <row r="100" spans="1:12" ht="33.75" hidden="1" x14ac:dyDescent="0.2">
      <c r="A100" s="9" t="s">
        <v>52</v>
      </c>
      <c r="B100" s="9" t="s">
        <v>67</v>
      </c>
      <c r="C100" s="10" t="s">
        <v>68</v>
      </c>
      <c r="D100" s="11">
        <v>1079273.78</v>
      </c>
      <c r="E100" s="11">
        <v>0</v>
      </c>
      <c r="F100" s="11">
        <f t="shared" si="6"/>
        <v>1079273.78</v>
      </c>
      <c r="G100" s="11">
        <v>829114.1</v>
      </c>
      <c r="H100" s="11"/>
      <c r="I100" s="45">
        <f t="shared" si="5"/>
        <v>829114.1</v>
      </c>
      <c r="J100" s="11"/>
      <c r="K100" s="11">
        <f t="shared" si="7"/>
        <v>829114.1</v>
      </c>
      <c r="L100" s="10" t="s">
        <v>34</v>
      </c>
    </row>
    <row r="101" spans="1:12" ht="33.75" hidden="1" x14ac:dyDescent="0.2">
      <c r="A101" s="9" t="s">
        <v>52</v>
      </c>
      <c r="B101" s="9" t="s">
        <v>67</v>
      </c>
      <c r="C101" s="10" t="s">
        <v>68</v>
      </c>
      <c r="D101" s="11">
        <v>1008437.93</v>
      </c>
      <c r="E101" s="11">
        <v>0</v>
      </c>
      <c r="F101" s="11">
        <f t="shared" si="6"/>
        <v>1008437.93</v>
      </c>
      <c r="G101" s="11">
        <v>449805.17</v>
      </c>
      <c r="H101" s="11"/>
      <c r="I101" s="45">
        <f t="shared" si="5"/>
        <v>449805.17</v>
      </c>
      <c r="J101" s="11"/>
      <c r="K101" s="11">
        <f t="shared" si="7"/>
        <v>449805.17</v>
      </c>
      <c r="L101" s="10" t="s">
        <v>35</v>
      </c>
    </row>
    <row r="102" spans="1:12" ht="33.75" hidden="1" x14ac:dyDescent="0.2">
      <c r="A102" s="9" t="s">
        <v>52</v>
      </c>
      <c r="B102" s="9" t="s">
        <v>67</v>
      </c>
      <c r="C102" s="10" t="s">
        <v>68</v>
      </c>
      <c r="D102" s="11">
        <v>1094452.8999999999</v>
      </c>
      <c r="E102" s="11">
        <v>0</v>
      </c>
      <c r="F102" s="11">
        <f t="shared" si="6"/>
        <v>1094452.8999999999</v>
      </c>
      <c r="G102" s="11">
        <v>1094452.8999999999</v>
      </c>
      <c r="H102" s="11"/>
      <c r="I102" s="45">
        <f t="shared" si="5"/>
        <v>1094452.8999999999</v>
      </c>
      <c r="J102" s="11"/>
      <c r="K102" s="11">
        <f t="shared" si="7"/>
        <v>1094452.8999999999</v>
      </c>
      <c r="L102" s="10" t="s">
        <v>36</v>
      </c>
    </row>
    <row r="103" spans="1:12" ht="33.75" hidden="1" x14ac:dyDescent="0.2">
      <c r="A103" s="9" t="s">
        <v>52</v>
      </c>
      <c r="B103" s="9" t="s">
        <v>67</v>
      </c>
      <c r="C103" s="10" t="s">
        <v>68</v>
      </c>
      <c r="D103" s="11">
        <v>1202458.1200000001</v>
      </c>
      <c r="E103" s="11">
        <v>0</v>
      </c>
      <c r="F103" s="11">
        <f t="shared" si="6"/>
        <v>1202458.1200000001</v>
      </c>
      <c r="G103" s="11">
        <v>807894.94</v>
      </c>
      <c r="H103" s="11"/>
      <c r="I103" s="45">
        <f t="shared" si="5"/>
        <v>807894.94</v>
      </c>
      <c r="J103" s="11"/>
      <c r="K103" s="11">
        <f t="shared" si="7"/>
        <v>807894.94</v>
      </c>
      <c r="L103" s="10" t="s">
        <v>37</v>
      </c>
    </row>
    <row r="104" spans="1:12" ht="33.75" hidden="1" x14ac:dyDescent="0.2">
      <c r="A104" s="9" t="s">
        <v>52</v>
      </c>
      <c r="B104" s="9" t="s">
        <v>67</v>
      </c>
      <c r="C104" s="10" t="s">
        <v>68</v>
      </c>
      <c r="D104" s="11">
        <v>1167818.6000000001</v>
      </c>
      <c r="E104" s="11">
        <v>0</v>
      </c>
      <c r="F104" s="11">
        <f t="shared" si="6"/>
        <v>1167818.6000000001</v>
      </c>
      <c r="G104" s="11">
        <v>793488.52</v>
      </c>
      <c r="H104" s="11"/>
      <c r="I104" s="45">
        <f t="shared" si="5"/>
        <v>793488.52</v>
      </c>
      <c r="J104" s="11"/>
      <c r="K104" s="11">
        <f t="shared" si="7"/>
        <v>793488.52</v>
      </c>
      <c r="L104" s="10" t="s">
        <v>38</v>
      </c>
    </row>
    <row r="105" spans="1:12" ht="33.75" hidden="1" x14ac:dyDescent="0.2">
      <c r="A105" s="9" t="s">
        <v>52</v>
      </c>
      <c r="B105" s="9" t="s">
        <v>67</v>
      </c>
      <c r="C105" s="10" t="s">
        <v>68</v>
      </c>
      <c r="D105" s="11">
        <v>1033736.45</v>
      </c>
      <c r="E105" s="11">
        <v>0</v>
      </c>
      <c r="F105" s="11">
        <f t="shared" si="6"/>
        <v>1033736.45</v>
      </c>
      <c r="G105" s="11">
        <v>1033736.45</v>
      </c>
      <c r="H105" s="11"/>
      <c r="I105" s="45">
        <f t="shared" si="5"/>
        <v>1033736.45</v>
      </c>
      <c r="J105" s="11"/>
      <c r="K105" s="11">
        <f t="shared" si="7"/>
        <v>1033736.45</v>
      </c>
      <c r="L105" s="10" t="s">
        <v>39</v>
      </c>
    </row>
    <row r="106" spans="1:12" ht="33.75" hidden="1" x14ac:dyDescent="0.2">
      <c r="A106" s="9" t="s">
        <v>52</v>
      </c>
      <c r="B106" s="9" t="s">
        <v>67</v>
      </c>
      <c r="C106" s="10" t="s">
        <v>68</v>
      </c>
      <c r="D106" s="11">
        <v>1036266.3</v>
      </c>
      <c r="E106" s="11">
        <v>0</v>
      </c>
      <c r="F106" s="11">
        <f t="shared" si="6"/>
        <v>1036266.3</v>
      </c>
      <c r="G106" s="11">
        <v>722168.35</v>
      </c>
      <c r="H106" s="11"/>
      <c r="I106" s="45">
        <f t="shared" si="5"/>
        <v>722168.35</v>
      </c>
      <c r="J106" s="11"/>
      <c r="K106" s="11">
        <f t="shared" si="7"/>
        <v>722168.35</v>
      </c>
      <c r="L106" s="10" t="s">
        <v>40</v>
      </c>
    </row>
    <row r="107" spans="1:12" ht="33.75" hidden="1" x14ac:dyDescent="0.2">
      <c r="A107" s="9" t="s">
        <v>52</v>
      </c>
      <c r="B107" s="9" t="s">
        <v>67</v>
      </c>
      <c r="C107" s="10" t="s">
        <v>68</v>
      </c>
      <c r="D107" s="11">
        <v>1269985.7</v>
      </c>
      <c r="E107" s="11">
        <v>0</v>
      </c>
      <c r="F107" s="11">
        <f t="shared" si="6"/>
        <v>1269985.7</v>
      </c>
      <c r="G107" s="11">
        <v>1269985.7</v>
      </c>
      <c r="H107" s="11"/>
      <c r="I107" s="45">
        <f t="shared" si="5"/>
        <v>1269985.7</v>
      </c>
      <c r="J107" s="11"/>
      <c r="K107" s="11">
        <f t="shared" si="7"/>
        <v>1269985.7</v>
      </c>
      <c r="L107" s="10" t="s">
        <v>41</v>
      </c>
    </row>
    <row r="108" spans="1:12" ht="33.75" hidden="1" x14ac:dyDescent="0.2">
      <c r="A108" s="9" t="s">
        <v>52</v>
      </c>
      <c r="B108" s="9" t="s">
        <v>67</v>
      </c>
      <c r="C108" s="10" t="s">
        <v>68</v>
      </c>
      <c r="D108" s="11">
        <v>1063121.6499999999</v>
      </c>
      <c r="E108" s="11">
        <v>0</v>
      </c>
      <c r="F108" s="11">
        <f t="shared" si="6"/>
        <v>1063121.6499999999</v>
      </c>
      <c r="G108" s="11">
        <v>1063121.6499999999</v>
      </c>
      <c r="H108" s="11"/>
      <c r="I108" s="45">
        <f t="shared" si="5"/>
        <v>1063121.6499999999</v>
      </c>
      <c r="J108" s="11"/>
      <c r="K108" s="11">
        <f t="shared" si="7"/>
        <v>1063121.6499999999</v>
      </c>
      <c r="L108" s="10" t="s">
        <v>43</v>
      </c>
    </row>
    <row r="109" spans="1:12" ht="33.75" hidden="1" x14ac:dyDescent="0.2">
      <c r="A109" s="9" t="s">
        <v>52</v>
      </c>
      <c r="B109" s="9" t="s">
        <v>67</v>
      </c>
      <c r="C109" s="10" t="s">
        <v>68</v>
      </c>
      <c r="D109" s="11">
        <v>1275045.4099999999</v>
      </c>
      <c r="E109" s="11">
        <v>0</v>
      </c>
      <c r="F109" s="11">
        <f t="shared" si="6"/>
        <v>1275045.4099999999</v>
      </c>
      <c r="G109" s="11">
        <v>590668.13</v>
      </c>
      <c r="H109" s="11"/>
      <c r="I109" s="45">
        <f t="shared" si="5"/>
        <v>590668.13</v>
      </c>
      <c r="J109" s="11"/>
      <c r="K109" s="11">
        <f t="shared" si="7"/>
        <v>590668.13</v>
      </c>
      <c r="L109" s="10" t="s">
        <v>44</v>
      </c>
    </row>
    <row r="110" spans="1:12" ht="33.75" hidden="1" x14ac:dyDescent="0.2">
      <c r="A110" s="9" t="s">
        <v>52</v>
      </c>
      <c r="B110" s="9" t="s">
        <v>67</v>
      </c>
      <c r="C110" s="10" t="s">
        <v>68</v>
      </c>
      <c r="D110" s="11">
        <v>1267455.8500000001</v>
      </c>
      <c r="E110" s="11">
        <v>0</v>
      </c>
      <c r="F110" s="11">
        <f t="shared" si="6"/>
        <v>1267455.8500000001</v>
      </c>
      <c r="G110" s="11">
        <v>1121652.75</v>
      </c>
      <c r="H110" s="11"/>
      <c r="I110" s="45">
        <f t="shared" si="5"/>
        <v>1121652.75</v>
      </c>
      <c r="J110" s="11"/>
      <c r="K110" s="11">
        <f t="shared" si="7"/>
        <v>1121652.75</v>
      </c>
      <c r="L110" s="10" t="s">
        <v>45</v>
      </c>
    </row>
    <row r="111" spans="1:12" ht="33.75" hidden="1" x14ac:dyDescent="0.2">
      <c r="A111" s="9" t="s">
        <v>52</v>
      </c>
      <c r="B111" s="9" t="s">
        <v>67</v>
      </c>
      <c r="C111" s="10" t="s">
        <v>68</v>
      </c>
      <c r="D111" s="11">
        <v>1267455.8500000001</v>
      </c>
      <c r="E111" s="11">
        <v>0</v>
      </c>
      <c r="F111" s="11">
        <f t="shared" si="6"/>
        <v>1267455.8500000001</v>
      </c>
      <c r="G111" s="11">
        <v>1265136.06</v>
      </c>
      <c r="H111" s="11"/>
      <c r="I111" s="45">
        <f t="shared" si="5"/>
        <v>1265136.06</v>
      </c>
      <c r="J111" s="11"/>
      <c r="K111" s="11">
        <f t="shared" si="7"/>
        <v>1265136.06</v>
      </c>
      <c r="L111" s="10" t="s">
        <v>46</v>
      </c>
    </row>
    <row r="112" spans="1:12" ht="33.75" hidden="1" x14ac:dyDescent="0.2">
      <c r="A112" s="9" t="s">
        <v>52</v>
      </c>
      <c r="B112" s="9" t="s">
        <v>67</v>
      </c>
      <c r="C112" s="10" t="s">
        <v>68</v>
      </c>
      <c r="D112" s="11">
        <v>1082582.05</v>
      </c>
      <c r="E112" s="11">
        <v>0</v>
      </c>
      <c r="F112" s="11">
        <f t="shared" si="6"/>
        <v>1082582.05</v>
      </c>
      <c r="G112" s="11">
        <v>694040.33</v>
      </c>
      <c r="H112" s="11"/>
      <c r="I112" s="45">
        <f t="shared" si="5"/>
        <v>694040.33</v>
      </c>
      <c r="J112" s="11"/>
      <c r="K112" s="11">
        <f t="shared" si="7"/>
        <v>694040.33</v>
      </c>
      <c r="L112" s="10" t="s">
        <v>47</v>
      </c>
    </row>
    <row r="113" spans="1:12" ht="33.75" hidden="1" x14ac:dyDescent="0.2">
      <c r="A113" s="9" t="s">
        <v>52</v>
      </c>
      <c r="B113" s="9" t="s">
        <v>67</v>
      </c>
      <c r="C113" s="10" t="s">
        <v>68</v>
      </c>
      <c r="D113" s="11">
        <v>980609.56</v>
      </c>
      <c r="E113" s="11">
        <v>0</v>
      </c>
      <c r="F113" s="11">
        <f t="shared" si="6"/>
        <v>980609.56</v>
      </c>
      <c r="G113" s="11">
        <v>980609.56</v>
      </c>
      <c r="H113" s="11"/>
      <c r="I113" s="45">
        <f t="shared" si="5"/>
        <v>980609.56</v>
      </c>
      <c r="J113" s="11"/>
      <c r="K113" s="11">
        <f t="shared" si="7"/>
        <v>980609.56</v>
      </c>
      <c r="L113" s="10" t="s">
        <v>48</v>
      </c>
    </row>
    <row r="114" spans="1:12" s="23" customFormat="1" ht="22.5" hidden="1" x14ac:dyDescent="0.2">
      <c r="A114" s="20" t="s">
        <v>69</v>
      </c>
      <c r="B114" s="20" t="s">
        <v>70</v>
      </c>
      <c r="C114" s="21" t="s">
        <v>71</v>
      </c>
      <c r="D114" s="22">
        <v>156200</v>
      </c>
      <c r="E114" s="22">
        <v>156200</v>
      </c>
      <c r="F114" s="22">
        <v>0</v>
      </c>
      <c r="G114" s="22">
        <v>0</v>
      </c>
      <c r="H114" s="22"/>
      <c r="I114" s="45">
        <f t="shared" si="5"/>
        <v>0</v>
      </c>
      <c r="J114" s="22">
        <f>G114</f>
        <v>0</v>
      </c>
      <c r="K114" s="22">
        <v>0</v>
      </c>
      <c r="L114" s="21" t="s">
        <v>66</v>
      </c>
    </row>
    <row r="115" spans="1:12" ht="22.5" hidden="1" x14ac:dyDescent="0.2">
      <c r="A115" s="9" t="s">
        <v>69</v>
      </c>
      <c r="B115" s="9" t="s">
        <v>70</v>
      </c>
      <c r="C115" s="10" t="s">
        <v>71</v>
      </c>
      <c r="D115" s="11">
        <v>1322900</v>
      </c>
      <c r="E115" s="11">
        <v>1322900</v>
      </c>
      <c r="F115" s="11">
        <v>0</v>
      </c>
      <c r="G115" s="11">
        <v>1235135.1499999999</v>
      </c>
      <c r="H115" s="11"/>
      <c r="I115" s="45">
        <f t="shared" si="5"/>
        <v>1235135.1499999999</v>
      </c>
      <c r="J115" s="11">
        <f>G115</f>
        <v>1235135.1499999999</v>
      </c>
      <c r="K115" s="11">
        <v>0</v>
      </c>
      <c r="L115" s="10" t="s">
        <v>20</v>
      </c>
    </row>
    <row r="116" spans="1:12" ht="22.5" hidden="1" x14ac:dyDescent="0.2">
      <c r="A116" s="9" t="s">
        <v>69</v>
      </c>
      <c r="B116" s="9" t="s">
        <v>70</v>
      </c>
      <c r="C116" s="10" t="s">
        <v>71</v>
      </c>
      <c r="D116" s="11">
        <v>1245900</v>
      </c>
      <c r="E116" s="11">
        <v>1245900</v>
      </c>
      <c r="F116" s="11">
        <v>0</v>
      </c>
      <c r="G116" s="11">
        <v>1245900</v>
      </c>
      <c r="H116" s="11"/>
      <c r="I116" s="45">
        <f t="shared" si="5"/>
        <v>1245900</v>
      </c>
      <c r="J116" s="11">
        <f t="shared" ref="J116:J179" si="8">G116</f>
        <v>1245900</v>
      </c>
      <c r="K116" s="11">
        <v>0</v>
      </c>
      <c r="L116" s="10" t="s">
        <v>21</v>
      </c>
    </row>
    <row r="117" spans="1:12" ht="22.5" hidden="1" x14ac:dyDescent="0.2">
      <c r="A117" s="9" t="s">
        <v>69</v>
      </c>
      <c r="B117" s="9" t="s">
        <v>70</v>
      </c>
      <c r="C117" s="10" t="s">
        <v>71</v>
      </c>
      <c r="D117" s="11">
        <v>3307400</v>
      </c>
      <c r="E117" s="11">
        <v>3307400</v>
      </c>
      <c r="F117" s="11">
        <v>0</v>
      </c>
      <c r="G117" s="11">
        <v>3307400</v>
      </c>
      <c r="H117" s="11"/>
      <c r="I117" s="45">
        <f t="shared" si="5"/>
        <v>3307400</v>
      </c>
      <c r="J117" s="11">
        <f t="shared" si="8"/>
        <v>3307400</v>
      </c>
      <c r="K117" s="11">
        <v>0</v>
      </c>
      <c r="L117" s="10" t="s">
        <v>22</v>
      </c>
    </row>
    <row r="118" spans="1:12" ht="22.5" hidden="1" x14ac:dyDescent="0.2">
      <c r="A118" s="9" t="s">
        <v>69</v>
      </c>
      <c r="B118" s="9" t="s">
        <v>70</v>
      </c>
      <c r="C118" s="10" t="s">
        <v>71</v>
      </c>
      <c r="D118" s="11">
        <v>159900</v>
      </c>
      <c r="E118" s="11">
        <v>159900</v>
      </c>
      <c r="F118" s="11">
        <v>0</v>
      </c>
      <c r="G118" s="11">
        <v>159900</v>
      </c>
      <c r="H118" s="11"/>
      <c r="I118" s="45">
        <f t="shared" si="5"/>
        <v>159900</v>
      </c>
      <c r="J118" s="11">
        <f t="shared" si="8"/>
        <v>159900</v>
      </c>
      <c r="K118" s="11">
        <v>0</v>
      </c>
      <c r="L118" s="10" t="s">
        <v>72</v>
      </c>
    </row>
    <row r="119" spans="1:12" ht="22.5" hidden="1" x14ac:dyDescent="0.2">
      <c r="A119" s="9" t="s">
        <v>69</v>
      </c>
      <c r="B119" s="9" t="s">
        <v>70</v>
      </c>
      <c r="C119" s="10" t="s">
        <v>71</v>
      </c>
      <c r="D119" s="11">
        <v>1868900</v>
      </c>
      <c r="E119" s="11">
        <v>1868900</v>
      </c>
      <c r="F119" s="11">
        <v>0</v>
      </c>
      <c r="G119" s="11">
        <v>1166828.77</v>
      </c>
      <c r="H119" s="11"/>
      <c r="I119" s="45">
        <f t="shared" si="5"/>
        <v>1166828.77</v>
      </c>
      <c r="J119" s="11">
        <f t="shared" si="8"/>
        <v>1166828.77</v>
      </c>
      <c r="K119" s="11">
        <v>0</v>
      </c>
      <c r="L119" s="10" t="s">
        <v>23</v>
      </c>
    </row>
    <row r="120" spans="1:12" ht="22.5" hidden="1" x14ac:dyDescent="0.2">
      <c r="A120" s="9" t="s">
        <v>69</v>
      </c>
      <c r="B120" s="9" t="s">
        <v>70</v>
      </c>
      <c r="C120" s="10" t="s">
        <v>71</v>
      </c>
      <c r="D120" s="11">
        <v>249200</v>
      </c>
      <c r="E120" s="11">
        <v>249200</v>
      </c>
      <c r="F120" s="11">
        <v>0</v>
      </c>
      <c r="G120" s="11">
        <v>249200</v>
      </c>
      <c r="H120" s="11"/>
      <c r="I120" s="45">
        <f t="shared" si="5"/>
        <v>249200</v>
      </c>
      <c r="J120" s="11">
        <f t="shared" si="8"/>
        <v>249200</v>
      </c>
      <c r="K120" s="11">
        <v>0</v>
      </c>
      <c r="L120" s="10" t="s">
        <v>73</v>
      </c>
    </row>
    <row r="121" spans="1:12" ht="22.5" hidden="1" x14ac:dyDescent="0.2">
      <c r="A121" s="9" t="s">
        <v>69</v>
      </c>
      <c r="B121" s="9" t="s">
        <v>70</v>
      </c>
      <c r="C121" s="10" t="s">
        <v>71</v>
      </c>
      <c r="D121" s="11">
        <v>169800</v>
      </c>
      <c r="E121" s="11">
        <v>169800</v>
      </c>
      <c r="F121" s="11">
        <v>0</v>
      </c>
      <c r="G121" s="11">
        <v>169800</v>
      </c>
      <c r="H121" s="11"/>
      <c r="I121" s="45">
        <f t="shared" si="5"/>
        <v>169800</v>
      </c>
      <c r="J121" s="11">
        <f t="shared" si="8"/>
        <v>169800</v>
      </c>
      <c r="K121" s="11">
        <v>0</v>
      </c>
      <c r="L121" s="10" t="s">
        <v>74</v>
      </c>
    </row>
    <row r="122" spans="1:12" ht="22.5" hidden="1" x14ac:dyDescent="0.2">
      <c r="A122" s="9" t="s">
        <v>69</v>
      </c>
      <c r="B122" s="9" t="s">
        <v>70</v>
      </c>
      <c r="C122" s="10" t="s">
        <v>71</v>
      </c>
      <c r="D122" s="11">
        <v>169800</v>
      </c>
      <c r="E122" s="11">
        <v>169800</v>
      </c>
      <c r="F122" s="11">
        <v>0</v>
      </c>
      <c r="G122" s="11">
        <v>169800</v>
      </c>
      <c r="H122" s="11"/>
      <c r="I122" s="45">
        <f t="shared" si="5"/>
        <v>169800</v>
      </c>
      <c r="J122" s="11">
        <f t="shared" si="8"/>
        <v>169800</v>
      </c>
      <c r="K122" s="11">
        <v>0</v>
      </c>
      <c r="L122" s="10" t="s">
        <v>75</v>
      </c>
    </row>
    <row r="123" spans="1:12" ht="22.5" hidden="1" x14ac:dyDescent="0.2">
      <c r="A123" s="9" t="s">
        <v>69</v>
      </c>
      <c r="B123" s="9" t="s">
        <v>70</v>
      </c>
      <c r="C123" s="10" t="s">
        <v>71</v>
      </c>
      <c r="D123" s="11">
        <v>169800</v>
      </c>
      <c r="E123" s="11">
        <v>169800</v>
      </c>
      <c r="F123" s="11">
        <v>0</v>
      </c>
      <c r="G123" s="11">
        <v>169800</v>
      </c>
      <c r="H123" s="11"/>
      <c r="I123" s="45">
        <f t="shared" si="5"/>
        <v>169800</v>
      </c>
      <c r="J123" s="11">
        <f t="shared" si="8"/>
        <v>169800</v>
      </c>
      <c r="K123" s="11">
        <v>0</v>
      </c>
      <c r="L123" s="10" t="s">
        <v>76</v>
      </c>
    </row>
    <row r="124" spans="1:12" ht="22.5" hidden="1" x14ac:dyDescent="0.2">
      <c r="A124" s="9" t="s">
        <v>69</v>
      </c>
      <c r="B124" s="9" t="s">
        <v>70</v>
      </c>
      <c r="C124" s="10" t="s">
        <v>71</v>
      </c>
      <c r="D124" s="11">
        <v>159900</v>
      </c>
      <c r="E124" s="11">
        <v>159900</v>
      </c>
      <c r="F124" s="11">
        <v>0</v>
      </c>
      <c r="G124" s="11">
        <v>159900</v>
      </c>
      <c r="H124" s="11"/>
      <c r="I124" s="45">
        <f t="shared" si="5"/>
        <v>159900</v>
      </c>
      <c r="J124" s="11">
        <f t="shared" si="8"/>
        <v>159900</v>
      </c>
      <c r="K124" s="11">
        <v>0</v>
      </c>
      <c r="L124" s="10" t="s">
        <v>77</v>
      </c>
    </row>
    <row r="125" spans="1:12" ht="22.5" hidden="1" x14ac:dyDescent="0.2">
      <c r="A125" s="9" t="s">
        <v>69</v>
      </c>
      <c r="B125" s="9" t="s">
        <v>70</v>
      </c>
      <c r="C125" s="10" t="s">
        <v>71</v>
      </c>
      <c r="D125" s="11">
        <v>159900</v>
      </c>
      <c r="E125" s="11">
        <v>159900</v>
      </c>
      <c r="F125" s="11">
        <v>0</v>
      </c>
      <c r="G125" s="11">
        <v>159900</v>
      </c>
      <c r="H125" s="11"/>
      <c r="I125" s="45">
        <f t="shared" si="5"/>
        <v>159900</v>
      </c>
      <c r="J125" s="11">
        <f t="shared" si="8"/>
        <v>159900</v>
      </c>
      <c r="K125" s="11">
        <v>0</v>
      </c>
      <c r="L125" s="10" t="s">
        <v>78</v>
      </c>
    </row>
    <row r="126" spans="1:12" ht="22.5" hidden="1" x14ac:dyDescent="0.2">
      <c r="A126" s="9" t="s">
        <v>69</v>
      </c>
      <c r="B126" s="9" t="s">
        <v>70</v>
      </c>
      <c r="C126" s="10" t="s">
        <v>71</v>
      </c>
      <c r="D126" s="11">
        <v>179700</v>
      </c>
      <c r="E126" s="11">
        <v>179700</v>
      </c>
      <c r="F126" s="11">
        <v>0</v>
      </c>
      <c r="G126" s="11">
        <v>179700</v>
      </c>
      <c r="H126" s="11"/>
      <c r="I126" s="45">
        <f t="shared" si="5"/>
        <v>179700</v>
      </c>
      <c r="J126" s="11">
        <f t="shared" si="8"/>
        <v>179700</v>
      </c>
      <c r="K126" s="11">
        <v>0</v>
      </c>
      <c r="L126" s="10" t="s">
        <v>79</v>
      </c>
    </row>
    <row r="127" spans="1:12" ht="22.5" hidden="1" x14ac:dyDescent="0.2">
      <c r="A127" s="9" t="s">
        <v>69</v>
      </c>
      <c r="B127" s="9" t="s">
        <v>70</v>
      </c>
      <c r="C127" s="10" t="s">
        <v>71</v>
      </c>
      <c r="D127" s="11">
        <v>159900</v>
      </c>
      <c r="E127" s="11">
        <v>159900</v>
      </c>
      <c r="F127" s="11">
        <v>0</v>
      </c>
      <c r="G127" s="11">
        <v>159900</v>
      </c>
      <c r="H127" s="11"/>
      <c r="I127" s="45">
        <f t="shared" si="5"/>
        <v>159900</v>
      </c>
      <c r="J127" s="11">
        <f t="shared" si="8"/>
        <v>159900</v>
      </c>
      <c r="K127" s="11">
        <v>0</v>
      </c>
      <c r="L127" s="10" t="s">
        <v>80</v>
      </c>
    </row>
    <row r="128" spans="1:12" ht="22.5" hidden="1" x14ac:dyDescent="0.2">
      <c r="A128" s="9" t="s">
        <v>69</v>
      </c>
      <c r="B128" s="9" t="s">
        <v>70</v>
      </c>
      <c r="C128" s="10" t="s">
        <v>71</v>
      </c>
      <c r="D128" s="11">
        <v>169800</v>
      </c>
      <c r="E128" s="11">
        <v>169800</v>
      </c>
      <c r="F128" s="11">
        <v>0</v>
      </c>
      <c r="G128" s="11">
        <v>169800</v>
      </c>
      <c r="H128" s="11"/>
      <c r="I128" s="45">
        <f t="shared" si="5"/>
        <v>169800</v>
      </c>
      <c r="J128" s="11">
        <f t="shared" si="8"/>
        <v>169800</v>
      </c>
      <c r="K128" s="11">
        <v>0</v>
      </c>
      <c r="L128" s="10" t="s">
        <v>81</v>
      </c>
    </row>
    <row r="129" spans="1:12" ht="22.5" hidden="1" x14ac:dyDescent="0.2">
      <c r="A129" s="9" t="s">
        <v>69</v>
      </c>
      <c r="B129" s="9" t="s">
        <v>70</v>
      </c>
      <c r="C129" s="10" t="s">
        <v>71</v>
      </c>
      <c r="D129" s="11">
        <v>159900</v>
      </c>
      <c r="E129" s="11">
        <v>159900</v>
      </c>
      <c r="F129" s="11">
        <v>0</v>
      </c>
      <c r="G129" s="11">
        <v>159900</v>
      </c>
      <c r="H129" s="11"/>
      <c r="I129" s="45">
        <f t="shared" si="5"/>
        <v>159900</v>
      </c>
      <c r="J129" s="11">
        <f t="shared" si="8"/>
        <v>159900</v>
      </c>
      <c r="K129" s="11">
        <v>0</v>
      </c>
      <c r="L129" s="10" t="s">
        <v>82</v>
      </c>
    </row>
    <row r="130" spans="1:12" ht="22.5" hidden="1" x14ac:dyDescent="0.2">
      <c r="A130" s="9" t="s">
        <v>69</v>
      </c>
      <c r="B130" s="9" t="s">
        <v>70</v>
      </c>
      <c r="C130" s="10" t="s">
        <v>71</v>
      </c>
      <c r="D130" s="11">
        <v>169800</v>
      </c>
      <c r="E130" s="11">
        <v>169800</v>
      </c>
      <c r="F130" s="11">
        <v>0</v>
      </c>
      <c r="G130" s="11">
        <v>169800</v>
      </c>
      <c r="H130" s="11"/>
      <c r="I130" s="45">
        <f t="shared" si="5"/>
        <v>169800</v>
      </c>
      <c r="J130" s="11">
        <f t="shared" si="8"/>
        <v>169800</v>
      </c>
      <c r="K130" s="11">
        <v>0</v>
      </c>
      <c r="L130" s="10" t="s">
        <v>83</v>
      </c>
    </row>
    <row r="131" spans="1:12" ht="22.5" hidden="1" x14ac:dyDescent="0.2">
      <c r="A131" s="9" t="s">
        <v>69</v>
      </c>
      <c r="B131" s="9" t="s">
        <v>70</v>
      </c>
      <c r="C131" s="10" t="s">
        <v>71</v>
      </c>
      <c r="D131" s="11">
        <v>159900</v>
      </c>
      <c r="E131" s="11">
        <v>159900</v>
      </c>
      <c r="F131" s="11">
        <v>0</v>
      </c>
      <c r="G131" s="11">
        <v>159900</v>
      </c>
      <c r="H131" s="11"/>
      <c r="I131" s="45">
        <f t="shared" si="5"/>
        <v>159900</v>
      </c>
      <c r="J131" s="11">
        <f t="shared" si="8"/>
        <v>159900</v>
      </c>
      <c r="K131" s="11">
        <v>0</v>
      </c>
      <c r="L131" s="10" t="s">
        <v>84</v>
      </c>
    </row>
    <row r="132" spans="1:12" ht="22.5" hidden="1" x14ac:dyDescent="0.2">
      <c r="A132" s="9" t="s">
        <v>69</v>
      </c>
      <c r="B132" s="9" t="s">
        <v>70</v>
      </c>
      <c r="C132" s="10" t="s">
        <v>71</v>
      </c>
      <c r="D132" s="11">
        <v>623000</v>
      </c>
      <c r="E132" s="11">
        <v>623000</v>
      </c>
      <c r="F132" s="11">
        <v>0</v>
      </c>
      <c r="G132" s="11">
        <v>623000</v>
      </c>
      <c r="H132" s="11"/>
      <c r="I132" s="45">
        <f t="shared" si="5"/>
        <v>623000</v>
      </c>
      <c r="J132" s="11">
        <f t="shared" si="8"/>
        <v>623000</v>
      </c>
      <c r="K132" s="11">
        <v>0</v>
      </c>
      <c r="L132" s="10" t="s">
        <v>24</v>
      </c>
    </row>
    <row r="133" spans="1:12" ht="22.5" hidden="1" x14ac:dyDescent="0.2">
      <c r="A133" s="9" t="s">
        <v>69</v>
      </c>
      <c r="B133" s="9" t="s">
        <v>70</v>
      </c>
      <c r="C133" s="10" t="s">
        <v>71</v>
      </c>
      <c r="D133" s="11">
        <v>623000</v>
      </c>
      <c r="E133" s="11">
        <v>623000</v>
      </c>
      <c r="F133" s="11">
        <v>0</v>
      </c>
      <c r="G133" s="11">
        <v>623000</v>
      </c>
      <c r="H133" s="11"/>
      <c r="I133" s="45">
        <f t="shared" si="5"/>
        <v>623000</v>
      </c>
      <c r="J133" s="11">
        <f t="shared" si="8"/>
        <v>623000</v>
      </c>
      <c r="K133" s="11">
        <v>0</v>
      </c>
      <c r="L133" s="10" t="s">
        <v>25</v>
      </c>
    </row>
    <row r="134" spans="1:12" ht="22.5" hidden="1" x14ac:dyDescent="0.2">
      <c r="A134" s="9" t="s">
        <v>69</v>
      </c>
      <c r="B134" s="9" t="s">
        <v>70</v>
      </c>
      <c r="C134" s="10" t="s">
        <v>71</v>
      </c>
      <c r="D134" s="11">
        <v>169800</v>
      </c>
      <c r="E134" s="11">
        <v>169800</v>
      </c>
      <c r="F134" s="11">
        <v>0</v>
      </c>
      <c r="G134" s="11">
        <v>169800</v>
      </c>
      <c r="H134" s="11"/>
      <c r="I134" s="45">
        <f t="shared" si="5"/>
        <v>169800</v>
      </c>
      <c r="J134" s="11">
        <f t="shared" si="8"/>
        <v>169800</v>
      </c>
      <c r="K134" s="11">
        <v>0</v>
      </c>
      <c r="L134" s="10" t="s">
        <v>85</v>
      </c>
    </row>
    <row r="135" spans="1:12" ht="22.5" hidden="1" x14ac:dyDescent="0.2">
      <c r="A135" s="9" t="s">
        <v>69</v>
      </c>
      <c r="B135" s="9" t="s">
        <v>70</v>
      </c>
      <c r="C135" s="10" t="s">
        <v>71</v>
      </c>
      <c r="D135" s="11">
        <v>1508200</v>
      </c>
      <c r="E135" s="11">
        <v>1508200</v>
      </c>
      <c r="F135" s="11">
        <v>0</v>
      </c>
      <c r="G135" s="11">
        <v>1508200</v>
      </c>
      <c r="H135" s="11"/>
      <c r="I135" s="45">
        <f t="shared" si="5"/>
        <v>1508200</v>
      </c>
      <c r="J135" s="11">
        <f t="shared" si="8"/>
        <v>1508200</v>
      </c>
      <c r="K135" s="11">
        <v>0</v>
      </c>
      <c r="L135" s="10" t="s">
        <v>26</v>
      </c>
    </row>
    <row r="136" spans="1:12" ht="22.5" hidden="1" x14ac:dyDescent="0.2">
      <c r="A136" s="9" t="s">
        <v>69</v>
      </c>
      <c r="B136" s="9" t="s">
        <v>70</v>
      </c>
      <c r="C136" s="10" t="s">
        <v>71</v>
      </c>
      <c r="D136" s="11">
        <v>169800</v>
      </c>
      <c r="E136" s="11">
        <v>169800</v>
      </c>
      <c r="F136" s="11">
        <v>0</v>
      </c>
      <c r="G136" s="11">
        <v>169800</v>
      </c>
      <c r="H136" s="11"/>
      <c r="I136" s="45">
        <f t="shared" si="5"/>
        <v>169800</v>
      </c>
      <c r="J136" s="11">
        <f t="shared" si="8"/>
        <v>169800</v>
      </c>
      <c r="K136" s="11">
        <v>0</v>
      </c>
      <c r="L136" s="10" t="s">
        <v>86</v>
      </c>
    </row>
    <row r="137" spans="1:12" ht="22.5" hidden="1" x14ac:dyDescent="0.2">
      <c r="A137" s="9" t="s">
        <v>69</v>
      </c>
      <c r="B137" s="9" t="s">
        <v>70</v>
      </c>
      <c r="C137" s="10" t="s">
        <v>71</v>
      </c>
      <c r="D137" s="11">
        <v>169800</v>
      </c>
      <c r="E137" s="11">
        <v>169800</v>
      </c>
      <c r="F137" s="11">
        <v>0</v>
      </c>
      <c r="G137" s="11">
        <v>169800</v>
      </c>
      <c r="H137" s="11"/>
      <c r="I137" s="45">
        <f t="shared" si="5"/>
        <v>169800</v>
      </c>
      <c r="J137" s="11">
        <f t="shared" si="8"/>
        <v>169800</v>
      </c>
      <c r="K137" s="11">
        <v>0</v>
      </c>
      <c r="L137" s="10" t="s">
        <v>87</v>
      </c>
    </row>
    <row r="138" spans="1:12" ht="22.5" hidden="1" x14ac:dyDescent="0.2">
      <c r="A138" s="9" t="s">
        <v>69</v>
      </c>
      <c r="B138" s="9" t="s">
        <v>70</v>
      </c>
      <c r="C138" s="10" t="s">
        <v>71</v>
      </c>
      <c r="D138" s="11">
        <v>189600</v>
      </c>
      <c r="E138" s="11">
        <v>189600</v>
      </c>
      <c r="F138" s="11">
        <v>0</v>
      </c>
      <c r="G138" s="11">
        <v>164153.29</v>
      </c>
      <c r="H138" s="11"/>
      <c r="I138" s="45">
        <f t="shared" si="5"/>
        <v>164153.29</v>
      </c>
      <c r="J138" s="11">
        <f t="shared" si="8"/>
        <v>164153.29</v>
      </c>
      <c r="K138" s="11">
        <v>0</v>
      </c>
      <c r="L138" s="10" t="s">
        <v>55</v>
      </c>
    </row>
    <row r="139" spans="1:12" ht="22.5" hidden="1" x14ac:dyDescent="0.2">
      <c r="A139" s="9" t="s">
        <v>69</v>
      </c>
      <c r="B139" s="9" t="s">
        <v>70</v>
      </c>
      <c r="C139" s="10" t="s">
        <v>71</v>
      </c>
      <c r="D139" s="11">
        <v>1322900</v>
      </c>
      <c r="E139" s="11">
        <v>1322900</v>
      </c>
      <c r="F139" s="11">
        <v>0</v>
      </c>
      <c r="G139" s="11">
        <v>1322900</v>
      </c>
      <c r="H139" s="11"/>
      <c r="I139" s="45">
        <f t="shared" si="5"/>
        <v>1322900</v>
      </c>
      <c r="J139" s="11">
        <f t="shared" si="8"/>
        <v>1322900</v>
      </c>
      <c r="K139" s="11">
        <v>0</v>
      </c>
      <c r="L139" s="10" t="s">
        <v>27</v>
      </c>
    </row>
    <row r="140" spans="1:12" ht="22.5" hidden="1" x14ac:dyDescent="0.2">
      <c r="A140" s="9" t="s">
        <v>69</v>
      </c>
      <c r="B140" s="9" t="s">
        <v>70</v>
      </c>
      <c r="C140" s="10" t="s">
        <v>71</v>
      </c>
      <c r="D140" s="11">
        <v>159900</v>
      </c>
      <c r="E140" s="11">
        <v>159900</v>
      </c>
      <c r="F140" s="11">
        <v>0</v>
      </c>
      <c r="G140" s="11">
        <v>159900</v>
      </c>
      <c r="H140" s="11"/>
      <c r="I140" s="45">
        <f t="shared" si="5"/>
        <v>159900</v>
      </c>
      <c r="J140" s="11">
        <f t="shared" si="8"/>
        <v>159900</v>
      </c>
      <c r="K140" s="11">
        <v>0</v>
      </c>
      <c r="L140" s="10" t="s">
        <v>88</v>
      </c>
    </row>
    <row r="141" spans="1:12" ht="22.5" hidden="1" x14ac:dyDescent="0.2">
      <c r="A141" s="9" t="s">
        <v>69</v>
      </c>
      <c r="B141" s="9" t="s">
        <v>70</v>
      </c>
      <c r="C141" s="10" t="s">
        <v>71</v>
      </c>
      <c r="D141" s="11">
        <v>189600</v>
      </c>
      <c r="E141" s="11">
        <v>189600</v>
      </c>
      <c r="F141" s="11">
        <v>0</v>
      </c>
      <c r="G141" s="11">
        <v>189600</v>
      </c>
      <c r="H141" s="11"/>
      <c r="I141" s="45">
        <f t="shared" si="5"/>
        <v>189600</v>
      </c>
      <c r="J141" s="11">
        <f t="shared" si="8"/>
        <v>189600</v>
      </c>
      <c r="K141" s="11">
        <v>0</v>
      </c>
      <c r="L141" s="10" t="s">
        <v>56</v>
      </c>
    </row>
    <row r="142" spans="1:12" ht="22.5" hidden="1" x14ac:dyDescent="0.2">
      <c r="A142" s="9" t="s">
        <v>69</v>
      </c>
      <c r="B142" s="9" t="s">
        <v>70</v>
      </c>
      <c r="C142" s="10" t="s">
        <v>71</v>
      </c>
      <c r="D142" s="11">
        <v>169800</v>
      </c>
      <c r="E142" s="11">
        <v>169800</v>
      </c>
      <c r="F142" s="11">
        <v>0</v>
      </c>
      <c r="G142" s="11">
        <v>169800</v>
      </c>
      <c r="H142" s="11"/>
      <c r="I142" s="45">
        <f t="shared" si="5"/>
        <v>169800</v>
      </c>
      <c r="J142" s="11">
        <f t="shared" si="8"/>
        <v>169800</v>
      </c>
      <c r="K142" s="11">
        <v>0</v>
      </c>
      <c r="L142" s="10" t="s">
        <v>89</v>
      </c>
    </row>
    <row r="143" spans="1:12" ht="22.5" hidden="1" x14ac:dyDescent="0.2">
      <c r="A143" s="9" t="s">
        <v>69</v>
      </c>
      <c r="B143" s="9" t="s">
        <v>70</v>
      </c>
      <c r="C143" s="10" t="s">
        <v>71</v>
      </c>
      <c r="D143" s="11">
        <v>159900</v>
      </c>
      <c r="E143" s="11">
        <v>159900</v>
      </c>
      <c r="F143" s="11">
        <v>0</v>
      </c>
      <c r="G143" s="11">
        <v>159900</v>
      </c>
      <c r="H143" s="11"/>
      <c r="I143" s="45">
        <f t="shared" ref="I143:I206" si="9">J143+K143</f>
        <v>159900</v>
      </c>
      <c r="J143" s="11">
        <f t="shared" si="8"/>
        <v>159900</v>
      </c>
      <c r="K143" s="11">
        <v>0</v>
      </c>
      <c r="L143" s="10" t="s">
        <v>90</v>
      </c>
    </row>
    <row r="144" spans="1:12" ht="22.5" hidden="1" x14ac:dyDescent="0.2">
      <c r="A144" s="9" t="s">
        <v>69</v>
      </c>
      <c r="B144" s="9" t="s">
        <v>70</v>
      </c>
      <c r="C144" s="10" t="s">
        <v>71</v>
      </c>
      <c r="D144" s="11">
        <v>159900</v>
      </c>
      <c r="E144" s="11">
        <v>159900</v>
      </c>
      <c r="F144" s="11">
        <v>0</v>
      </c>
      <c r="G144" s="11">
        <v>159900</v>
      </c>
      <c r="H144" s="11"/>
      <c r="I144" s="45">
        <f t="shared" si="9"/>
        <v>159900</v>
      </c>
      <c r="J144" s="11">
        <f t="shared" si="8"/>
        <v>159900</v>
      </c>
      <c r="K144" s="11">
        <v>0</v>
      </c>
      <c r="L144" s="10" t="s">
        <v>91</v>
      </c>
    </row>
    <row r="145" spans="1:12" ht="22.5" hidden="1" x14ac:dyDescent="0.2">
      <c r="A145" s="9" t="s">
        <v>69</v>
      </c>
      <c r="B145" s="9" t="s">
        <v>70</v>
      </c>
      <c r="C145" s="10" t="s">
        <v>71</v>
      </c>
      <c r="D145" s="11">
        <v>158000</v>
      </c>
      <c r="E145" s="11">
        <v>158000</v>
      </c>
      <c r="F145" s="11">
        <v>0</v>
      </c>
      <c r="G145" s="11">
        <v>158000</v>
      </c>
      <c r="H145" s="11"/>
      <c r="I145" s="45">
        <f t="shared" si="9"/>
        <v>158000</v>
      </c>
      <c r="J145" s="11">
        <f t="shared" si="8"/>
        <v>158000</v>
      </c>
      <c r="K145" s="11">
        <v>0</v>
      </c>
      <c r="L145" s="10" t="s">
        <v>57</v>
      </c>
    </row>
    <row r="146" spans="1:12" ht="22.5" hidden="1" x14ac:dyDescent="0.2">
      <c r="A146" s="9" t="s">
        <v>69</v>
      </c>
      <c r="B146" s="9" t="s">
        <v>70</v>
      </c>
      <c r="C146" s="10" t="s">
        <v>71</v>
      </c>
      <c r="D146" s="11">
        <v>169800</v>
      </c>
      <c r="E146" s="11">
        <v>169800</v>
      </c>
      <c r="F146" s="11">
        <v>0</v>
      </c>
      <c r="G146" s="11">
        <v>169800</v>
      </c>
      <c r="H146" s="11"/>
      <c r="I146" s="45">
        <f t="shared" si="9"/>
        <v>169800</v>
      </c>
      <c r="J146" s="11">
        <f t="shared" si="8"/>
        <v>169800</v>
      </c>
      <c r="K146" s="11">
        <v>0</v>
      </c>
      <c r="L146" s="10" t="s">
        <v>92</v>
      </c>
    </row>
    <row r="147" spans="1:12" ht="22.5" hidden="1" x14ac:dyDescent="0.2">
      <c r="A147" s="9" t="s">
        <v>69</v>
      </c>
      <c r="B147" s="9" t="s">
        <v>70</v>
      </c>
      <c r="C147" s="10" t="s">
        <v>71</v>
      </c>
      <c r="D147" s="11">
        <v>661500</v>
      </c>
      <c r="E147" s="11">
        <v>661500</v>
      </c>
      <c r="F147" s="11">
        <v>0</v>
      </c>
      <c r="G147" s="11">
        <v>661500</v>
      </c>
      <c r="H147" s="11"/>
      <c r="I147" s="45">
        <f t="shared" si="9"/>
        <v>661500</v>
      </c>
      <c r="J147" s="11">
        <f t="shared" si="8"/>
        <v>661500</v>
      </c>
      <c r="K147" s="11">
        <v>0</v>
      </c>
      <c r="L147" s="10" t="s">
        <v>93</v>
      </c>
    </row>
    <row r="148" spans="1:12" ht="22.5" hidden="1" x14ac:dyDescent="0.2">
      <c r="A148" s="9" t="s">
        <v>69</v>
      </c>
      <c r="B148" s="9" t="s">
        <v>70</v>
      </c>
      <c r="C148" s="10" t="s">
        <v>71</v>
      </c>
      <c r="D148" s="11">
        <v>159900</v>
      </c>
      <c r="E148" s="11">
        <v>159900</v>
      </c>
      <c r="F148" s="11">
        <v>0</v>
      </c>
      <c r="G148" s="11">
        <v>159900</v>
      </c>
      <c r="H148" s="11"/>
      <c r="I148" s="45">
        <f t="shared" si="9"/>
        <v>159900</v>
      </c>
      <c r="J148" s="11">
        <f t="shared" si="8"/>
        <v>159900</v>
      </c>
      <c r="K148" s="11">
        <v>0</v>
      </c>
      <c r="L148" s="10" t="s">
        <v>94</v>
      </c>
    </row>
    <row r="149" spans="1:12" ht="22.5" hidden="1" x14ac:dyDescent="0.2">
      <c r="A149" s="9" t="s">
        <v>69</v>
      </c>
      <c r="B149" s="9" t="s">
        <v>70</v>
      </c>
      <c r="C149" s="10" t="s">
        <v>71</v>
      </c>
      <c r="D149" s="11">
        <v>169800</v>
      </c>
      <c r="E149" s="11">
        <v>169800</v>
      </c>
      <c r="F149" s="11">
        <v>0</v>
      </c>
      <c r="G149" s="11">
        <v>169800</v>
      </c>
      <c r="H149" s="11"/>
      <c r="I149" s="45">
        <f t="shared" si="9"/>
        <v>169800</v>
      </c>
      <c r="J149" s="11">
        <f t="shared" si="8"/>
        <v>169800</v>
      </c>
      <c r="K149" s="11">
        <v>0</v>
      </c>
      <c r="L149" s="10" t="s">
        <v>95</v>
      </c>
    </row>
    <row r="150" spans="1:12" ht="22.5" hidden="1" x14ac:dyDescent="0.2">
      <c r="A150" s="9" t="s">
        <v>69</v>
      </c>
      <c r="B150" s="9" t="s">
        <v>70</v>
      </c>
      <c r="C150" s="10" t="s">
        <v>71</v>
      </c>
      <c r="D150" s="11">
        <v>159900</v>
      </c>
      <c r="E150" s="11">
        <v>159900</v>
      </c>
      <c r="F150" s="11">
        <v>0</v>
      </c>
      <c r="G150" s="11">
        <v>159900</v>
      </c>
      <c r="H150" s="11"/>
      <c r="I150" s="45">
        <f t="shared" si="9"/>
        <v>159900</v>
      </c>
      <c r="J150" s="11">
        <f t="shared" si="8"/>
        <v>159900</v>
      </c>
      <c r="K150" s="11">
        <v>0</v>
      </c>
      <c r="L150" s="10" t="s">
        <v>96</v>
      </c>
    </row>
    <row r="151" spans="1:12" ht="22.5" hidden="1" x14ac:dyDescent="0.2">
      <c r="A151" s="9" t="s">
        <v>69</v>
      </c>
      <c r="B151" s="9" t="s">
        <v>70</v>
      </c>
      <c r="C151" s="10" t="s">
        <v>71</v>
      </c>
      <c r="D151" s="11">
        <v>159900</v>
      </c>
      <c r="E151" s="11">
        <v>159900</v>
      </c>
      <c r="F151" s="11">
        <v>0</v>
      </c>
      <c r="G151" s="11">
        <v>159900</v>
      </c>
      <c r="H151" s="11"/>
      <c r="I151" s="45">
        <f t="shared" si="9"/>
        <v>159900</v>
      </c>
      <c r="J151" s="11">
        <f t="shared" si="8"/>
        <v>159900</v>
      </c>
      <c r="K151" s="11">
        <v>0</v>
      </c>
      <c r="L151" s="10" t="s">
        <v>97</v>
      </c>
    </row>
    <row r="152" spans="1:12" ht="22.5" hidden="1" x14ac:dyDescent="0.2">
      <c r="A152" s="9" t="s">
        <v>69</v>
      </c>
      <c r="B152" s="9" t="s">
        <v>70</v>
      </c>
      <c r="C152" s="10" t="s">
        <v>71</v>
      </c>
      <c r="D152" s="11">
        <v>169800</v>
      </c>
      <c r="E152" s="11">
        <v>169800</v>
      </c>
      <c r="F152" s="11">
        <v>0</v>
      </c>
      <c r="G152" s="11">
        <v>169800</v>
      </c>
      <c r="H152" s="11"/>
      <c r="I152" s="45">
        <f t="shared" si="9"/>
        <v>169800</v>
      </c>
      <c r="J152" s="11">
        <f t="shared" si="8"/>
        <v>169800</v>
      </c>
      <c r="K152" s="11">
        <v>0</v>
      </c>
      <c r="L152" s="10" t="s">
        <v>98</v>
      </c>
    </row>
    <row r="153" spans="1:12" ht="22.5" hidden="1" x14ac:dyDescent="0.2">
      <c r="A153" s="9" t="s">
        <v>69</v>
      </c>
      <c r="B153" s="9" t="s">
        <v>70</v>
      </c>
      <c r="C153" s="10" t="s">
        <v>71</v>
      </c>
      <c r="D153" s="11">
        <v>179700</v>
      </c>
      <c r="E153" s="11">
        <v>179700</v>
      </c>
      <c r="F153" s="11">
        <v>0</v>
      </c>
      <c r="G153" s="11">
        <v>179700</v>
      </c>
      <c r="H153" s="11"/>
      <c r="I153" s="45">
        <f t="shared" si="9"/>
        <v>179700</v>
      </c>
      <c r="J153" s="11">
        <f t="shared" si="8"/>
        <v>179700</v>
      </c>
      <c r="K153" s="11">
        <v>0</v>
      </c>
      <c r="L153" s="10" t="s">
        <v>99</v>
      </c>
    </row>
    <row r="154" spans="1:12" ht="22.5" hidden="1" x14ac:dyDescent="0.2">
      <c r="A154" s="9" t="s">
        <v>69</v>
      </c>
      <c r="B154" s="9" t="s">
        <v>70</v>
      </c>
      <c r="C154" s="10" t="s">
        <v>71</v>
      </c>
      <c r="D154" s="11">
        <v>159900</v>
      </c>
      <c r="E154" s="11">
        <v>159900</v>
      </c>
      <c r="F154" s="11">
        <v>0</v>
      </c>
      <c r="G154" s="11">
        <v>159900</v>
      </c>
      <c r="H154" s="11"/>
      <c r="I154" s="45">
        <f t="shared" si="9"/>
        <v>159900</v>
      </c>
      <c r="J154" s="11">
        <f t="shared" si="8"/>
        <v>159900</v>
      </c>
      <c r="K154" s="11">
        <v>0</v>
      </c>
      <c r="L154" s="10" t="s">
        <v>100</v>
      </c>
    </row>
    <row r="155" spans="1:12" ht="22.5" hidden="1" x14ac:dyDescent="0.2">
      <c r="A155" s="9" t="s">
        <v>69</v>
      </c>
      <c r="B155" s="9" t="s">
        <v>70</v>
      </c>
      <c r="C155" s="10" t="s">
        <v>71</v>
      </c>
      <c r="D155" s="11">
        <v>159900</v>
      </c>
      <c r="E155" s="11">
        <v>159900</v>
      </c>
      <c r="F155" s="11">
        <v>0</v>
      </c>
      <c r="G155" s="11">
        <v>159900</v>
      </c>
      <c r="H155" s="11"/>
      <c r="I155" s="45">
        <f t="shared" si="9"/>
        <v>159900</v>
      </c>
      <c r="J155" s="11">
        <f t="shared" si="8"/>
        <v>159900</v>
      </c>
      <c r="K155" s="11">
        <v>0</v>
      </c>
      <c r="L155" s="10" t="s">
        <v>101</v>
      </c>
    </row>
    <row r="156" spans="1:12" ht="22.5" hidden="1" x14ac:dyDescent="0.2">
      <c r="A156" s="9" t="s">
        <v>69</v>
      </c>
      <c r="B156" s="9" t="s">
        <v>70</v>
      </c>
      <c r="C156" s="10" t="s">
        <v>71</v>
      </c>
      <c r="D156" s="11">
        <v>159900</v>
      </c>
      <c r="E156" s="11">
        <v>159900</v>
      </c>
      <c r="F156" s="11">
        <v>0</v>
      </c>
      <c r="G156" s="11">
        <v>159900</v>
      </c>
      <c r="H156" s="11"/>
      <c r="I156" s="45">
        <f t="shared" si="9"/>
        <v>159900</v>
      </c>
      <c r="J156" s="11">
        <f t="shared" si="8"/>
        <v>159900</v>
      </c>
      <c r="K156" s="11">
        <v>0</v>
      </c>
      <c r="L156" s="10" t="s">
        <v>102</v>
      </c>
    </row>
    <row r="157" spans="1:12" ht="22.5" hidden="1" x14ac:dyDescent="0.2">
      <c r="A157" s="9" t="s">
        <v>69</v>
      </c>
      <c r="B157" s="9" t="s">
        <v>70</v>
      </c>
      <c r="C157" s="10" t="s">
        <v>71</v>
      </c>
      <c r="D157" s="11">
        <v>159900</v>
      </c>
      <c r="E157" s="11">
        <v>159900</v>
      </c>
      <c r="F157" s="11">
        <v>0</v>
      </c>
      <c r="G157" s="11">
        <v>159900</v>
      </c>
      <c r="H157" s="11"/>
      <c r="I157" s="45">
        <f t="shared" si="9"/>
        <v>159900</v>
      </c>
      <c r="J157" s="11">
        <f t="shared" si="8"/>
        <v>159900</v>
      </c>
      <c r="K157" s="11">
        <v>0</v>
      </c>
      <c r="L157" s="10" t="s">
        <v>103</v>
      </c>
    </row>
    <row r="158" spans="1:12" ht="22.5" hidden="1" x14ac:dyDescent="0.2">
      <c r="A158" s="9" t="s">
        <v>69</v>
      </c>
      <c r="B158" s="9" t="s">
        <v>70</v>
      </c>
      <c r="C158" s="10" t="s">
        <v>71</v>
      </c>
      <c r="D158" s="11">
        <v>159900</v>
      </c>
      <c r="E158" s="11">
        <v>159900</v>
      </c>
      <c r="F158" s="11">
        <v>0</v>
      </c>
      <c r="G158" s="11">
        <v>159900</v>
      </c>
      <c r="H158" s="11"/>
      <c r="I158" s="45">
        <f t="shared" si="9"/>
        <v>159900</v>
      </c>
      <c r="J158" s="11">
        <f t="shared" si="8"/>
        <v>159900</v>
      </c>
      <c r="K158" s="11">
        <v>0</v>
      </c>
      <c r="L158" s="10" t="s">
        <v>104</v>
      </c>
    </row>
    <row r="159" spans="1:12" ht="22.5" hidden="1" x14ac:dyDescent="0.2">
      <c r="A159" s="9" t="s">
        <v>69</v>
      </c>
      <c r="B159" s="9" t="s">
        <v>70</v>
      </c>
      <c r="C159" s="10" t="s">
        <v>71</v>
      </c>
      <c r="D159" s="11">
        <v>159900</v>
      </c>
      <c r="E159" s="11">
        <v>159900</v>
      </c>
      <c r="F159" s="11">
        <v>0</v>
      </c>
      <c r="G159" s="11">
        <v>159900</v>
      </c>
      <c r="H159" s="11"/>
      <c r="I159" s="45">
        <f t="shared" si="9"/>
        <v>159900</v>
      </c>
      <c r="J159" s="11">
        <f t="shared" si="8"/>
        <v>159900</v>
      </c>
      <c r="K159" s="11">
        <v>0</v>
      </c>
      <c r="L159" s="10" t="s">
        <v>105</v>
      </c>
    </row>
    <row r="160" spans="1:12" ht="22.5" hidden="1" x14ac:dyDescent="0.2">
      <c r="A160" s="9" t="s">
        <v>69</v>
      </c>
      <c r="B160" s="9" t="s">
        <v>70</v>
      </c>
      <c r="C160" s="10" t="s">
        <v>71</v>
      </c>
      <c r="D160" s="11">
        <v>159900</v>
      </c>
      <c r="E160" s="11">
        <v>159900</v>
      </c>
      <c r="F160" s="11">
        <v>0</v>
      </c>
      <c r="G160" s="11">
        <v>159900</v>
      </c>
      <c r="H160" s="11"/>
      <c r="I160" s="45">
        <f t="shared" si="9"/>
        <v>159900</v>
      </c>
      <c r="J160" s="11">
        <f t="shared" si="8"/>
        <v>159900</v>
      </c>
      <c r="K160" s="11">
        <v>0</v>
      </c>
      <c r="L160" s="10" t="s">
        <v>106</v>
      </c>
    </row>
    <row r="161" spans="1:12" ht="22.5" hidden="1" x14ac:dyDescent="0.2">
      <c r="A161" s="9" t="s">
        <v>69</v>
      </c>
      <c r="B161" s="9" t="s">
        <v>70</v>
      </c>
      <c r="C161" s="10" t="s">
        <v>71</v>
      </c>
      <c r="D161" s="11">
        <v>159900</v>
      </c>
      <c r="E161" s="11">
        <v>159900</v>
      </c>
      <c r="F161" s="11">
        <v>0</v>
      </c>
      <c r="G161" s="11">
        <v>159900</v>
      </c>
      <c r="H161" s="11"/>
      <c r="I161" s="45">
        <f t="shared" si="9"/>
        <v>159900</v>
      </c>
      <c r="J161" s="11">
        <f t="shared" si="8"/>
        <v>159900</v>
      </c>
      <c r="K161" s="11">
        <v>0</v>
      </c>
      <c r="L161" s="10" t="s">
        <v>107</v>
      </c>
    </row>
    <row r="162" spans="1:12" ht="22.5" hidden="1" x14ac:dyDescent="0.2">
      <c r="A162" s="9" t="s">
        <v>69</v>
      </c>
      <c r="B162" s="9" t="s">
        <v>70</v>
      </c>
      <c r="C162" s="10" t="s">
        <v>71</v>
      </c>
      <c r="D162" s="11">
        <v>159900</v>
      </c>
      <c r="E162" s="11">
        <v>159900</v>
      </c>
      <c r="F162" s="11">
        <v>0</v>
      </c>
      <c r="G162" s="11">
        <v>159900</v>
      </c>
      <c r="H162" s="11"/>
      <c r="I162" s="45">
        <f t="shared" si="9"/>
        <v>159900</v>
      </c>
      <c r="J162" s="11">
        <f t="shared" si="8"/>
        <v>159900</v>
      </c>
      <c r="K162" s="11">
        <v>0</v>
      </c>
      <c r="L162" s="10" t="s">
        <v>108</v>
      </c>
    </row>
    <row r="163" spans="1:12" ht="22.5" hidden="1" x14ac:dyDescent="0.2">
      <c r="A163" s="9" t="s">
        <v>69</v>
      </c>
      <c r="B163" s="9" t="s">
        <v>70</v>
      </c>
      <c r="C163" s="10" t="s">
        <v>71</v>
      </c>
      <c r="D163" s="11">
        <v>169800</v>
      </c>
      <c r="E163" s="11">
        <v>169800</v>
      </c>
      <c r="F163" s="11">
        <v>0</v>
      </c>
      <c r="G163" s="11">
        <v>169800</v>
      </c>
      <c r="H163" s="11"/>
      <c r="I163" s="45">
        <f t="shared" si="9"/>
        <v>169800</v>
      </c>
      <c r="J163" s="11">
        <f t="shared" si="8"/>
        <v>169800</v>
      </c>
      <c r="K163" s="11">
        <v>0</v>
      </c>
      <c r="L163" s="10" t="s">
        <v>109</v>
      </c>
    </row>
    <row r="164" spans="1:12" ht="22.5" hidden="1" x14ac:dyDescent="0.2">
      <c r="A164" s="9" t="s">
        <v>69</v>
      </c>
      <c r="B164" s="9" t="s">
        <v>70</v>
      </c>
      <c r="C164" s="10" t="s">
        <v>71</v>
      </c>
      <c r="D164" s="11">
        <v>159900</v>
      </c>
      <c r="E164" s="11">
        <v>159900</v>
      </c>
      <c r="F164" s="11">
        <v>0</v>
      </c>
      <c r="G164" s="11">
        <v>159900</v>
      </c>
      <c r="H164" s="11"/>
      <c r="I164" s="45">
        <f t="shared" si="9"/>
        <v>159900</v>
      </c>
      <c r="J164" s="11">
        <f t="shared" si="8"/>
        <v>159900</v>
      </c>
      <c r="K164" s="11">
        <v>0</v>
      </c>
      <c r="L164" s="10" t="s">
        <v>110</v>
      </c>
    </row>
    <row r="165" spans="1:12" ht="22.5" hidden="1" x14ac:dyDescent="0.2">
      <c r="A165" s="9" t="s">
        <v>69</v>
      </c>
      <c r="B165" s="9" t="s">
        <v>70</v>
      </c>
      <c r="C165" s="10" t="s">
        <v>71</v>
      </c>
      <c r="D165" s="11">
        <v>159900</v>
      </c>
      <c r="E165" s="11">
        <v>159900</v>
      </c>
      <c r="F165" s="11">
        <v>0</v>
      </c>
      <c r="G165" s="11">
        <v>159900</v>
      </c>
      <c r="H165" s="11"/>
      <c r="I165" s="45">
        <f t="shared" si="9"/>
        <v>159900</v>
      </c>
      <c r="J165" s="11">
        <f t="shared" si="8"/>
        <v>159900</v>
      </c>
      <c r="K165" s="11">
        <v>0</v>
      </c>
      <c r="L165" s="10" t="s">
        <v>111</v>
      </c>
    </row>
    <row r="166" spans="1:12" ht="22.5" hidden="1" x14ac:dyDescent="0.2">
      <c r="A166" s="9" t="s">
        <v>69</v>
      </c>
      <c r="B166" s="9" t="s">
        <v>70</v>
      </c>
      <c r="C166" s="10" t="s">
        <v>71</v>
      </c>
      <c r="D166" s="11">
        <v>159900</v>
      </c>
      <c r="E166" s="11">
        <v>159900</v>
      </c>
      <c r="F166" s="11">
        <v>0</v>
      </c>
      <c r="G166" s="11">
        <v>159900</v>
      </c>
      <c r="H166" s="11"/>
      <c r="I166" s="45">
        <f t="shared" si="9"/>
        <v>159900</v>
      </c>
      <c r="J166" s="11">
        <f t="shared" si="8"/>
        <v>159900</v>
      </c>
      <c r="K166" s="11">
        <v>0</v>
      </c>
      <c r="L166" s="10" t="s">
        <v>112</v>
      </c>
    </row>
    <row r="167" spans="1:12" ht="22.5" hidden="1" x14ac:dyDescent="0.2">
      <c r="A167" s="9" t="s">
        <v>69</v>
      </c>
      <c r="B167" s="9" t="s">
        <v>70</v>
      </c>
      <c r="C167" s="10" t="s">
        <v>71</v>
      </c>
      <c r="D167" s="11">
        <v>159900</v>
      </c>
      <c r="E167" s="11">
        <v>159900</v>
      </c>
      <c r="F167" s="11">
        <v>0</v>
      </c>
      <c r="G167" s="11">
        <v>159900</v>
      </c>
      <c r="H167" s="11"/>
      <c r="I167" s="45">
        <f t="shared" si="9"/>
        <v>159900</v>
      </c>
      <c r="J167" s="11">
        <f t="shared" si="8"/>
        <v>159900</v>
      </c>
      <c r="K167" s="11">
        <v>0</v>
      </c>
      <c r="L167" s="10" t="s">
        <v>113</v>
      </c>
    </row>
    <row r="168" spans="1:12" ht="22.5" hidden="1" x14ac:dyDescent="0.2">
      <c r="A168" s="9" t="s">
        <v>69</v>
      </c>
      <c r="B168" s="9" t="s">
        <v>70</v>
      </c>
      <c r="C168" s="10" t="s">
        <v>71</v>
      </c>
      <c r="D168" s="11">
        <v>169800</v>
      </c>
      <c r="E168" s="11">
        <v>169800</v>
      </c>
      <c r="F168" s="11">
        <v>0</v>
      </c>
      <c r="G168" s="11">
        <v>169800</v>
      </c>
      <c r="H168" s="11"/>
      <c r="I168" s="45">
        <f t="shared" si="9"/>
        <v>169800</v>
      </c>
      <c r="J168" s="11">
        <f t="shared" si="8"/>
        <v>169800</v>
      </c>
      <c r="K168" s="11">
        <v>0</v>
      </c>
      <c r="L168" s="10" t="s">
        <v>114</v>
      </c>
    </row>
    <row r="169" spans="1:12" ht="22.5" hidden="1" x14ac:dyDescent="0.2">
      <c r="A169" s="9" t="s">
        <v>69</v>
      </c>
      <c r="B169" s="9" t="s">
        <v>70</v>
      </c>
      <c r="C169" s="10" t="s">
        <v>71</v>
      </c>
      <c r="D169" s="11">
        <v>159900</v>
      </c>
      <c r="E169" s="11">
        <v>159900</v>
      </c>
      <c r="F169" s="11">
        <v>0</v>
      </c>
      <c r="G169" s="11">
        <v>159900</v>
      </c>
      <c r="H169" s="11"/>
      <c r="I169" s="45">
        <f t="shared" si="9"/>
        <v>159900</v>
      </c>
      <c r="J169" s="11">
        <f t="shared" si="8"/>
        <v>159900</v>
      </c>
      <c r="K169" s="11">
        <v>0</v>
      </c>
      <c r="L169" s="10" t="s">
        <v>115</v>
      </c>
    </row>
    <row r="170" spans="1:12" ht="22.5" hidden="1" x14ac:dyDescent="0.2">
      <c r="A170" s="9" t="s">
        <v>69</v>
      </c>
      <c r="B170" s="9" t="s">
        <v>70</v>
      </c>
      <c r="C170" s="10" t="s">
        <v>71</v>
      </c>
      <c r="D170" s="11">
        <v>169800</v>
      </c>
      <c r="E170" s="11">
        <v>169800</v>
      </c>
      <c r="F170" s="11">
        <v>0</v>
      </c>
      <c r="G170" s="11">
        <v>169800</v>
      </c>
      <c r="H170" s="11"/>
      <c r="I170" s="45">
        <f t="shared" si="9"/>
        <v>169800</v>
      </c>
      <c r="J170" s="11">
        <f t="shared" si="8"/>
        <v>169800</v>
      </c>
      <c r="K170" s="11">
        <v>0</v>
      </c>
      <c r="L170" s="10" t="s">
        <v>116</v>
      </c>
    </row>
    <row r="171" spans="1:12" ht="22.5" hidden="1" x14ac:dyDescent="0.2">
      <c r="A171" s="9" t="s">
        <v>69</v>
      </c>
      <c r="B171" s="9" t="s">
        <v>70</v>
      </c>
      <c r="C171" s="10" t="s">
        <v>71</v>
      </c>
      <c r="D171" s="11">
        <v>169800</v>
      </c>
      <c r="E171" s="11">
        <v>169800</v>
      </c>
      <c r="F171" s="11">
        <v>0</v>
      </c>
      <c r="G171" s="11">
        <v>169800</v>
      </c>
      <c r="H171" s="11"/>
      <c r="I171" s="45">
        <f t="shared" si="9"/>
        <v>169800</v>
      </c>
      <c r="J171" s="11">
        <f t="shared" si="8"/>
        <v>169800</v>
      </c>
      <c r="K171" s="11">
        <v>0</v>
      </c>
      <c r="L171" s="10" t="s">
        <v>117</v>
      </c>
    </row>
    <row r="172" spans="1:12" ht="22.5" hidden="1" x14ac:dyDescent="0.2">
      <c r="A172" s="9" t="s">
        <v>69</v>
      </c>
      <c r="B172" s="9" t="s">
        <v>70</v>
      </c>
      <c r="C172" s="10" t="s">
        <v>71</v>
      </c>
      <c r="D172" s="11">
        <v>189600</v>
      </c>
      <c r="E172" s="11">
        <v>189600</v>
      </c>
      <c r="F172" s="11">
        <v>0</v>
      </c>
      <c r="G172" s="11">
        <v>82146.25</v>
      </c>
      <c r="H172" s="11"/>
      <c r="I172" s="45">
        <f t="shared" si="9"/>
        <v>82146.25</v>
      </c>
      <c r="J172" s="11">
        <f t="shared" si="8"/>
        <v>82146.25</v>
      </c>
      <c r="K172" s="11">
        <v>0</v>
      </c>
      <c r="L172" s="10" t="s">
        <v>58</v>
      </c>
    </row>
    <row r="173" spans="1:12" ht="22.5" hidden="1" x14ac:dyDescent="0.2">
      <c r="A173" s="9" t="s">
        <v>69</v>
      </c>
      <c r="B173" s="9" t="s">
        <v>70</v>
      </c>
      <c r="C173" s="10" t="s">
        <v>71</v>
      </c>
      <c r="D173" s="11">
        <v>189600</v>
      </c>
      <c r="E173" s="11">
        <v>189600</v>
      </c>
      <c r="F173" s="11">
        <v>0</v>
      </c>
      <c r="G173" s="11">
        <v>189600</v>
      </c>
      <c r="H173" s="11"/>
      <c r="I173" s="45">
        <f t="shared" si="9"/>
        <v>189600</v>
      </c>
      <c r="J173" s="11">
        <f t="shared" si="8"/>
        <v>189600</v>
      </c>
      <c r="K173" s="11">
        <v>0</v>
      </c>
      <c r="L173" s="10" t="s">
        <v>118</v>
      </c>
    </row>
    <row r="174" spans="1:12" ht="22.5" hidden="1" x14ac:dyDescent="0.2">
      <c r="A174" s="9" t="s">
        <v>69</v>
      </c>
      <c r="B174" s="9" t="s">
        <v>70</v>
      </c>
      <c r="C174" s="10" t="s">
        <v>71</v>
      </c>
      <c r="D174" s="11">
        <v>159900</v>
      </c>
      <c r="E174" s="11">
        <v>159900</v>
      </c>
      <c r="F174" s="11">
        <v>0</v>
      </c>
      <c r="G174" s="11">
        <v>159900</v>
      </c>
      <c r="H174" s="11"/>
      <c r="I174" s="45">
        <f t="shared" si="9"/>
        <v>159900</v>
      </c>
      <c r="J174" s="11">
        <f t="shared" si="8"/>
        <v>159900</v>
      </c>
      <c r="K174" s="11">
        <v>0</v>
      </c>
      <c r="L174" s="10" t="s">
        <v>119</v>
      </c>
    </row>
    <row r="175" spans="1:12" ht="22.5" hidden="1" x14ac:dyDescent="0.2">
      <c r="A175" s="9" t="s">
        <v>69</v>
      </c>
      <c r="B175" s="9" t="s">
        <v>70</v>
      </c>
      <c r="C175" s="10" t="s">
        <v>71</v>
      </c>
      <c r="D175" s="11">
        <v>159900</v>
      </c>
      <c r="E175" s="11">
        <v>159900</v>
      </c>
      <c r="F175" s="11">
        <v>0</v>
      </c>
      <c r="G175" s="11">
        <v>159900</v>
      </c>
      <c r="H175" s="11"/>
      <c r="I175" s="45">
        <f t="shared" si="9"/>
        <v>159900</v>
      </c>
      <c r="J175" s="11">
        <f t="shared" si="8"/>
        <v>159900</v>
      </c>
      <c r="K175" s="11">
        <v>0</v>
      </c>
      <c r="L175" s="10" t="s">
        <v>120</v>
      </c>
    </row>
    <row r="176" spans="1:12" ht="22.5" hidden="1" x14ac:dyDescent="0.2">
      <c r="A176" s="9" t="s">
        <v>69</v>
      </c>
      <c r="B176" s="9" t="s">
        <v>70</v>
      </c>
      <c r="C176" s="10" t="s">
        <v>71</v>
      </c>
      <c r="D176" s="11">
        <v>169800</v>
      </c>
      <c r="E176" s="11">
        <v>169800</v>
      </c>
      <c r="F176" s="11">
        <v>0</v>
      </c>
      <c r="G176" s="11">
        <v>169800</v>
      </c>
      <c r="H176" s="11"/>
      <c r="I176" s="45">
        <f t="shared" si="9"/>
        <v>169800</v>
      </c>
      <c r="J176" s="11">
        <f t="shared" si="8"/>
        <v>169800</v>
      </c>
      <c r="K176" s="11">
        <v>0</v>
      </c>
      <c r="L176" s="10" t="s">
        <v>121</v>
      </c>
    </row>
    <row r="177" spans="1:12" ht="22.5" hidden="1" x14ac:dyDescent="0.2">
      <c r="A177" s="9" t="s">
        <v>69</v>
      </c>
      <c r="B177" s="9" t="s">
        <v>70</v>
      </c>
      <c r="C177" s="10" t="s">
        <v>71</v>
      </c>
      <c r="D177" s="11">
        <v>661500</v>
      </c>
      <c r="E177" s="11">
        <v>661500</v>
      </c>
      <c r="F177" s="11">
        <v>0</v>
      </c>
      <c r="G177" s="11">
        <v>661500</v>
      </c>
      <c r="H177" s="11"/>
      <c r="I177" s="45">
        <f t="shared" si="9"/>
        <v>661500</v>
      </c>
      <c r="J177" s="11">
        <f t="shared" si="8"/>
        <v>661500</v>
      </c>
      <c r="K177" s="11">
        <v>0</v>
      </c>
      <c r="L177" s="10" t="s">
        <v>122</v>
      </c>
    </row>
    <row r="178" spans="1:12" ht="22.5" hidden="1" x14ac:dyDescent="0.2">
      <c r="A178" s="9" t="s">
        <v>69</v>
      </c>
      <c r="B178" s="9" t="s">
        <v>70</v>
      </c>
      <c r="C178" s="10" t="s">
        <v>71</v>
      </c>
      <c r="D178" s="11">
        <v>159900</v>
      </c>
      <c r="E178" s="11">
        <v>159900</v>
      </c>
      <c r="F178" s="11">
        <v>0</v>
      </c>
      <c r="G178" s="11">
        <v>159900</v>
      </c>
      <c r="H178" s="11"/>
      <c r="I178" s="45">
        <f t="shared" si="9"/>
        <v>159900</v>
      </c>
      <c r="J178" s="11">
        <f t="shared" si="8"/>
        <v>159900</v>
      </c>
      <c r="K178" s="11">
        <v>0</v>
      </c>
      <c r="L178" s="10" t="s">
        <v>123</v>
      </c>
    </row>
    <row r="179" spans="1:12" ht="22.5" hidden="1" x14ac:dyDescent="0.2">
      <c r="A179" s="9" t="s">
        <v>69</v>
      </c>
      <c r="B179" s="9" t="s">
        <v>70</v>
      </c>
      <c r="C179" s="10" t="s">
        <v>71</v>
      </c>
      <c r="D179" s="11">
        <v>159900</v>
      </c>
      <c r="E179" s="11">
        <v>159900</v>
      </c>
      <c r="F179" s="11">
        <v>0</v>
      </c>
      <c r="G179" s="11">
        <v>159900</v>
      </c>
      <c r="H179" s="11"/>
      <c r="I179" s="45">
        <f t="shared" si="9"/>
        <v>159900</v>
      </c>
      <c r="J179" s="11">
        <f t="shared" si="8"/>
        <v>159900</v>
      </c>
      <c r="K179" s="11">
        <v>0</v>
      </c>
      <c r="L179" s="10" t="s">
        <v>124</v>
      </c>
    </row>
    <row r="180" spans="1:12" ht="22.5" hidden="1" x14ac:dyDescent="0.2">
      <c r="A180" s="9" t="s">
        <v>69</v>
      </c>
      <c r="B180" s="9" t="s">
        <v>70</v>
      </c>
      <c r="C180" s="10" t="s">
        <v>71</v>
      </c>
      <c r="D180" s="11">
        <v>159900</v>
      </c>
      <c r="E180" s="11">
        <v>159900</v>
      </c>
      <c r="F180" s="11">
        <v>0</v>
      </c>
      <c r="G180" s="11">
        <v>159900</v>
      </c>
      <c r="H180" s="11"/>
      <c r="I180" s="45">
        <f t="shared" si="9"/>
        <v>159900</v>
      </c>
      <c r="J180" s="11">
        <f t="shared" ref="J180:J210" si="10">G180</f>
        <v>159900</v>
      </c>
      <c r="K180" s="11">
        <v>0</v>
      </c>
      <c r="L180" s="10" t="s">
        <v>125</v>
      </c>
    </row>
    <row r="181" spans="1:12" ht="22.5" hidden="1" x14ac:dyDescent="0.2">
      <c r="A181" s="9" t="s">
        <v>69</v>
      </c>
      <c r="B181" s="9" t="s">
        <v>70</v>
      </c>
      <c r="C181" s="10" t="s">
        <v>71</v>
      </c>
      <c r="D181" s="11">
        <v>623000</v>
      </c>
      <c r="E181" s="11">
        <v>623000</v>
      </c>
      <c r="F181" s="11">
        <v>0</v>
      </c>
      <c r="G181" s="11">
        <v>623000</v>
      </c>
      <c r="H181" s="11"/>
      <c r="I181" s="45">
        <f t="shared" si="9"/>
        <v>623000</v>
      </c>
      <c r="J181" s="11">
        <f t="shared" si="10"/>
        <v>623000</v>
      </c>
      <c r="K181" s="11">
        <v>0</v>
      </c>
      <c r="L181" s="10" t="s">
        <v>33</v>
      </c>
    </row>
    <row r="182" spans="1:12" ht="22.5" hidden="1" x14ac:dyDescent="0.2">
      <c r="A182" s="9" t="s">
        <v>69</v>
      </c>
      <c r="B182" s="9" t="s">
        <v>70</v>
      </c>
      <c r="C182" s="10" t="s">
        <v>71</v>
      </c>
      <c r="D182" s="11">
        <v>159900</v>
      </c>
      <c r="E182" s="11">
        <v>159900</v>
      </c>
      <c r="F182" s="11">
        <v>0</v>
      </c>
      <c r="G182" s="11">
        <v>159900</v>
      </c>
      <c r="H182" s="11"/>
      <c r="I182" s="45">
        <f t="shared" si="9"/>
        <v>159900</v>
      </c>
      <c r="J182" s="11">
        <f t="shared" si="10"/>
        <v>159900</v>
      </c>
      <c r="K182" s="11">
        <v>0</v>
      </c>
      <c r="L182" s="10" t="s">
        <v>126</v>
      </c>
    </row>
    <row r="183" spans="1:12" ht="22.5" hidden="1" x14ac:dyDescent="0.2">
      <c r="A183" s="9" t="s">
        <v>69</v>
      </c>
      <c r="B183" s="9" t="s">
        <v>70</v>
      </c>
      <c r="C183" s="10" t="s">
        <v>71</v>
      </c>
      <c r="D183" s="11">
        <v>159900</v>
      </c>
      <c r="E183" s="11">
        <v>159900</v>
      </c>
      <c r="F183" s="11">
        <v>0</v>
      </c>
      <c r="G183" s="11">
        <v>159900</v>
      </c>
      <c r="H183" s="11"/>
      <c r="I183" s="45">
        <f t="shared" si="9"/>
        <v>159900</v>
      </c>
      <c r="J183" s="11">
        <f t="shared" si="10"/>
        <v>159900</v>
      </c>
      <c r="K183" s="11">
        <v>0</v>
      </c>
      <c r="L183" s="10" t="s">
        <v>127</v>
      </c>
    </row>
    <row r="184" spans="1:12" ht="22.5" hidden="1" x14ac:dyDescent="0.2">
      <c r="A184" s="9" t="s">
        <v>69</v>
      </c>
      <c r="B184" s="9" t="s">
        <v>70</v>
      </c>
      <c r="C184" s="10" t="s">
        <v>71</v>
      </c>
      <c r="D184" s="11">
        <v>159900</v>
      </c>
      <c r="E184" s="11">
        <v>159900</v>
      </c>
      <c r="F184" s="11">
        <v>0</v>
      </c>
      <c r="G184" s="11">
        <v>159900</v>
      </c>
      <c r="H184" s="11"/>
      <c r="I184" s="45">
        <f t="shared" si="9"/>
        <v>159900</v>
      </c>
      <c r="J184" s="11">
        <f t="shared" si="10"/>
        <v>159900</v>
      </c>
      <c r="K184" s="11">
        <v>0</v>
      </c>
      <c r="L184" s="10" t="s">
        <v>128</v>
      </c>
    </row>
    <row r="185" spans="1:12" ht="22.5" hidden="1" x14ac:dyDescent="0.2">
      <c r="A185" s="9" t="s">
        <v>69</v>
      </c>
      <c r="B185" s="9" t="s">
        <v>70</v>
      </c>
      <c r="C185" s="10" t="s">
        <v>71</v>
      </c>
      <c r="D185" s="11">
        <v>159900</v>
      </c>
      <c r="E185" s="11">
        <v>159900</v>
      </c>
      <c r="F185" s="11">
        <v>0</v>
      </c>
      <c r="G185" s="11">
        <v>159900</v>
      </c>
      <c r="H185" s="11"/>
      <c r="I185" s="45">
        <f t="shared" si="9"/>
        <v>159900</v>
      </c>
      <c r="J185" s="11">
        <f t="shared" si="10"/>
        <v>159900</v>
      </c>
      <c r="K185" s="11">
        <v>0</v>
      </c>
      <c r="L185" s="10" t="s">
        <v>129</v>
      </c>
    </row>
    <row r="186" spans="1:12" ht="22.5" hidden="1" x14ac:dyDescent="0.2">
      <c r="A186" s="9" t="s">
        <v>69</v>
      </c>
      <c r="B186" s="9" t="s">
        <v>70</v>
      </c>
      <c r="C186" s="10" t="s">
        <v>71</v>
      </c>
      <c r="D186" s="11">
        <v>189600</v>
      </c>
      <c r="E186" s="11">
        <v>189600</v>
      </c>
      <c r="F186" s="11">
        <v>0</v>
      </c>
      <c r="G186" s="11">
        <v>189600</v>
      </c>
      <c r="H186" s="11"/>
      <c r="I186" s="45">
        <f t="shared" si="9"/>
        <v>189600</v>
      </c>
      <c r="J186" s="11">
        <f t="shared" si="10"/>
        <v>189600</v>
      </c>
      <c r="K186" s="11">
        <v>0</v>
      </c>
      <c r="L186" s="10" t="s">
        <v>130</v>
      </c>
    </row>
    <row r="187" spans="1:12" ht="22.5" hidden="1" x14ac:dyDescent="0.2">
      <c r="A187" s="9" t="s">
        <v>69</v>
      </c>
      <c r="B187" s="9" t="s">
        <v>70</v>
      </c>
      <c r="C187" s="10" t="s">
        <v>71</v>
      </c>
      <c r="D187" s="11">
        <v>159900</v>
      </c>
      <c r="E187" s="11">
        <v>159900</v>
      </c>
      <c r="F187" s="11">
        <v>0</v>
      </c>
      <c r="G187" s="11">
        <v>159900</v>
      </c>
      <c r="H187" s="11"/>
      <c r="I187" s="45">
        <f t="shared" si="9"/>
        <v>159900</v>
      </c>
      <c r="J187" s="11">
        <f t="shared" si="10"/>
        <v>159900</v>
      </c>
      <c r="K187" s="11">
        <v>0</v>
      </c>
      <c r="L187" s="10" t="s">
        <v>131</v>
      </c>
    </row>
    <row r="188" spans="1:12" ht="22.5" hidden="1" x14ac:dyDescent="0.2">
      <c r="A188" s="9" t="s">
        <v>69</v>
      </c>
      <c r="B188" s="9" t="s">
        <v>70</v>
      </c>
      <c r="C188" s="10" t="s">
        <v>71</v>
      </c>
      <c r="D188" s="11">
        <v>169800</v>
      </c>
      <c r="E188" s="11">
        <v>169800</v>
      </c>
      <c r="F188" s="11">
        <v>0</v>
      </c>
      <c r="G188" s="11">
        <v>169800</v>
      </c>
      <c r="H188" s="11"/>
      <c r="I188" s="45">
        <f t="shared" si="9"/>
        <v>169800</v>
      </c>
      <c r="J188" s="11">
        <f t="shared" si="10"/>
        <v>169800</v>
      </c>
      <c r="K188" s="11">
        <v>0</v>
      </c>
      <c r="L188" s="10" t="s">
        <v>132</v>
      </c>
    </row>
    <row r="189" spans="1:12" ht="22.5" hidden="1" x14ac:dyDescent="0.2">
      <c r="A189" s="9" t="s">
        <v>69</v>
      </c>
      <c r="B189" s="9" t="s">
        <v>70</v>
      </c>
      <c r="C189" s="10" t="s">
        <v>71</v>
      </c>
      <c r="D189" s="11">
        <v>1868900</v>
      </c>
      <c r="E189" s="11">
        <v>1868900</v>
      </c>
      <c r="F189" s="11">
        <v>0</v>
      </c>
      <c r="G189" s="11">
        <v>1868900</v>
      </c>
      <c r="H189" s="11"/>
      <c r="I189" s="45">
        <f t="shared" si="9"/>
        <v>1868900</v>
      </c>
      <c r="J189" s="11">
        <f t="shared" si="10"/>
        <v>1868900</v>
      </c>
      <c r="K189" s="11">
        <v>0</v>
      </c>
      <c r="L189" s="10" t="s">
        <v>36</v>
      </c>
    </row>
    <row r="190" spans="1:12" ht="22.5" hidden="1" x14ac:dyDescent="0.2">
      <c r="A190" s="9" t="s">
        <v>69</v>
      </c>
      <c r="B190" s="9" t="s">
        <v>70</v>
      </c>
      <c r="C190" s="10" t="s">
        <v>71</v>
      </c>
      <c r="D190" s="11">
        <v>3737800</v>
      </c>
      <c r="E190" s="11">
        <v>3737800</v>
      </c>
      <c r="F190" s="11">
        <v>0</v>
      </c>
      <c r="G190" s="11">
        <v>2848744.2</v>
      </c>
      <c r="H190" s="11"/>
      <c r="I190" s="45">
        <f t="shared" si="9"/>
        <v>2848744.2</v>
      </c>
      <c r="J190" s="11">
        <f t="shared" si="10"/>
        <v>2848744.2</v>
      </c>
      <c r="K190" s="11">
        <v>0</v>
      </c>
      <c r="L190" s="10" t="s">
        <v>37</v>
      </c>
    </row>
    <row r="191" spans="1:12" ht="22.5" hidden="1" x14ac:dyDescent="0.2">
      <c r="A191" s="9" t="s">
        <v>69</v>
      </c>
      <c r="B191" s="9" t="s">
        <v>70</v>
      </c>
      <c r="C191" s="10" t="s">
        <v>71</v>
      </c>
      <c r="D191" s="11">
        <v>189600</v>
      </c>
      <c r="E191" s="11">
        <v>189600</v>
      </c>
      <c r="F191" s="11">
        <v>0</v>
      </c>
      <c r="G191" s="11">
        <v>189600</v>
      </c>
      <c r="H191" s="11"/>
      <c r="I191" s="45">
        <f t="shared" si="9"/>
        <v>189600</v>
      </c>
      <c r="J191" s="11">
        <f t="shared" si="10"/>
        <v>189600</v>
      </c>
      <c r="K191" s="11">
        <v>0</v>
      </c>
      <c r="L191" s="10" t="s">
        <v>133</v>
      </c>
    </row>
    <row r="192" spans="1:12" ht="22.5" hidden="1" x14ac:dyDescent="0.2">
      <c r="A192" s="9" t="s">
        <v>69</v>
      </c>
      <c r="B192" s="9" t="s">
        <v>70</v>
      </c>
      <c r="C192" s="10" t="s">
        <v>71</v>
      </c>
      <c r="D192" s="11">
        <v>169800</v>
      </c>
      <c r="E192" s="11">
        <v>169800</v>
      </c>
      <c r="F192" s="11">
        <v>0</v>
      </c>
      <c r="G192" s="11">
        <v>169800</v>
      </c>
      <c r="H192" s="11"/>
      <c r="I192" s="45">
        <f t="shared" si="9"/>
        <v>169800</v>
      </c>
      <c r="J192" s="11">
        <f t="shared" si="10"/>
        <v>169800</v>
      </c>
      <c r="K192" s="11">
        <v>0</v>
      </c>
      <c r="L192" s="10" t="s">
        <v>134</v>
      </c>
    </row>
    <row r="193" spans="1:12" ht="22.5" hidden="1" x14ac:dyDescent="0.2">
      <c r="A193" s="9" t="s">
        <v>69</v>
      </c>
      <c r="B193" s="9" t="s">
        <v>70</v>
      </c>
      <c r="C193" s="10" t="s">
        <v>71</v>
      </c>
      <c r="D193" s="11">
        <v>2491800</v>
      </c>
      <c r="E193" s="11">
        <v>2491800</v>
      </c>
      <c r="F193" s="11">
        <v>0</v>
      </c>
      <c r="G193" s="11">
        <v>2491800</v>
      </c>
      <c r="H193" s="11"/>
      <c r="I193" s="45">
        <f t="shared" si="9"/>
        <v>2491800</v>
      </c>
      <c r="J193" s="11">
        <f t="shared" si="10"/>
        <v>2491800</v>
      </c>
      <c r="K193" s="11">
        <v>0</v>
      </c>
      <c r="L193" s="10" t="s">
        <v>38</v>
      </c>
    </row>
    <row r="194" spans="1:12" ht="22.5" hidden="1" x14ac:dyDescent="0.2">
      <c r="A194" s="9" t="s">
        <v>69</v>
      </c>
      <c r="B194" s="9" t="s">
        <v>70</v>
      </c>
      <c r="C194" s="10" t="s">
        <v>71</v>
      </c>
      <c r="D194" s="11">
        <v>179700</v>
      </c>
      <c r="E194" s="11">
        <v>179700</v>
      </c>
      <c r="F194" s="11">
        <v>0</v>
      </c>
      <c r="G194" s="11">
        <v>77162.95</v>
      </c>
      <c r="H194" s="11"/>
      <c r="I194" s="45">
        <f t="shared" si="9"/>
        <v>77162.95</v>
      </c>
      <c r="J194" s="11">
        <f t="shared" si="10"/>
        <v>77162.95</v>
      </c>
      <c r="K194" s="11">
        <v>0</v>
      </c>
      <c r="L194" s="10" t="s">
        <v>135</v>
      </c>
    </row>
    <row r="195" spans="1:12" ht="22.5" hidden="1" x14ac:dyDescent="0.2">
      <c r="A195" s="9" t="s">
        <v>69</v>
      </c>
      <c r="B195" s="9" t="s">
        <v>70</v>
      </c>
      <c r="C195" s="10" t="s">
        <v>71</v>
      </c>
      <c r="D195" s="11">
        <v>159900</v>
      </c>
      <c r="E195" s="11">
        <v>159900</v>
      </c>
      <c r="F195" s="11">
        <v>0</v>
      </c>
      <c r="G195" s="11">
        <v>159900</v>
      </c>
      <c r="H195" s="11"/>
      <c r="I195" s="45">
        <f t="shared" si="9"/>
        <v>159900</v>
      </c>
      <c r="J195" s="11">
        <f t="shared" si="10"/>
        <v>159900</v>
      </c>
      <c r="K195" s="11">
        <v>0</v>
      </c>
      <c r="L195" s="10" t="s">
        <v>136</v>
      </c>
    </row>
    <row r="196" spans="1:12" ht="22.5" hidden="1" x14ac:dyDescent="0.2">
      <c r="A196" s="9" t="s">
        <v>69</v>
      </c>
      <c r="B196" s="9" t="s">
        <v>70</v>
      </c>
      <c r="C196" s="10" t="s">
        <v>71</v>
      </c>
      <c r="D196" s="11">
        <v>623000</v>
      </c>
      <c r="E196" s="11">
        <v>623000</v>
      </c>
      <c r="F196" s="11">
        <v>0</v>
      </c>
      <c r="G196" s="11">
        <v>623000</v>
      </c>
      <c r="H196" s="11"/>
      <c r="I196" s="45">
        <f t="shared" si="9"/>
        <v>623000</v>
      </c>
      <c r="J196" s="11">
        <f t="shared" si="10"/>
        <v>623000</v>
      </c>
      <c r="K196" s="11">
        <v>0</v>
      </c>
      <c r="L196" s="10" t="s">
        <v>59</v>
      </c>
    </row>
    <row r="197" spans="1:12" ht="22.5" hidden="1" x14ac:dyDescent="0.2">
      <c r="A197" s="9" t="s">
        <v>69</v>
      </c>
      <c r="B197" s="9" t="s">
        <v>70</v>
      </c>
      <c r="C197" s="10" t="s">
        <v>71</v>
      </c>
      <c r="D197" s="11">
        <v>2262200</v>
      </c>
      <c r="E197" s="11">
        <v>2262200</v>
      </c>
      <c r="F197" s="11">
        <v>0</v>
      </c>
      <c r="G197" s="11">
        <v>2262200</v>
      </c>
      <c r="H197" s="11"/>
      <c r="I197" s="45">
        <f t="shared" si="9"/>
        <v>2262200</v>
      </c>
      <c r="J197" s="11">
        <f t="shared" si="10"/>
        <v>2262200</v>
      </c>
      <c r="K197" s="11">
        <v>0</v>
      </c>
      <c r="L197" s="10" t="s">
        <v>39</v>
      </c>
    </row>
    <row r="198" spans="1:12" ht="22.5" hidden="1" x14ac:dyDescent="0.2">
      <c r="A198" s="9" t="s">
        <v>69</v>
      </c>
      <c r="B198" s="9" t="s">
        <v>70</v>
      </c>
      <c r="C198" s="10" t="s">
        <v>71</v>
      </c>
      <c r="D198" s="11">
        <v>159900</v>
      </c>
      <c r="E198" s="11">
        <v>159900</v>
      </c>
      <c r="F198" s="11">
        <v>0</v>
      </c>
      <c r="G198" s="11">
        <v>159900</v>
      </c>
      <c r="H198" s="11"/>
      <c r="I198" s="45">
        <f t="shared" si="9"/>
        <v>159900</v>
      </c>
      <c r="J198" s="11">
        <f t="shared" si="10"/>
        <v>159900</v>
      </c>
      <c r="K198" s="11">
        <v>0</v>
      </c>
      <c r="L198" s="10" t="s">
        <v>137</v>
      </c>
    </row>
    <row r="199" spans="1:12" ht="22.5" hidden="1" x14ac:dyDescent="0.2">
      <c r="A199" s="9" t="s">
        <v>69</v>
      </c>
      <c r="B199" s="9" t="s">
        <v>70</v>
      </c>
      <c r="C199" s="10" t="s">
        <v>71</v>
      </c>
      <c r="D199" s="11">
        <v>179700</v>
      </c>
      <c r="E199" s="11">
        <v>179700</v>
      </c>
      <c r="F199" s="11">
        <v>0</v>
      </c>
      <c r="G199" s="11">
        <v>179700</v>
      </c>
      <c r="H199" s="11"/>
      <c r="I199" s="45">
        <f t="shared" si="9"/>
        <v>179700</v>
      </c>
      <c r="J199" s="11">
        <f t="shared" si="10"/>
        <v>179700</v>
      </c>
      <c r="K199" s="11">
        <v>0</v>
      </c>
      <c r="L199" s="10" t="s">
        <v>138</v>
      </c>
    </row>
    <row r="200" spans="1:12" ht="22.5" hidden="1" x14ac:dyDescent="0.2">
      <c r="A200" s="9" t="s">
        <v>69</v>
      </c>
      <c r="B200" s="9" t="s">
        <v>70</v>
      </c>
      <c r="C200" s="10" t="s">
        <v>71</v>
      </c>
      <c r="D200" s="11">
        <v>159900</v>
      </c>
      <c r="E200" s="11">
        <v>159900</v>
      </c>
      <c r="F200" s="11">
        <v>0</v>
      </c>
      <c r="G200" s="11">
        <v>159900</v>
      </c>
      <c r="H200" s="11"/>
      <c r="I200" s="45">
        <f t="shared" si="9"/>
        <v>159900</v>
      </c>
      <c r="J200" s="11">
        <f t="shared" si="10"/>
        <v>159900</v>
      </c>
      <c r="K200" s="11">
        <v>0</v>
      </c>
      <c r="L200" s="10" t="s">
        <v>139</v>
      </c>
    </row>
    <row r="201" spans="1:12" ht="22.5" hidden="1" x14ac:dyDescent="0.2">
      <c r="A201" s="9" t="s">
        <v>69</v>
      </c>
      <c r="B201" s="9" t="s">
        <v>70</v>
      </c>
      <c r="C201" s="10" t="s">
        <v>71</v>
      </c>
      <c r="D201" s="11">
        <v>179700</v>
      </c>
      <c r="E201" s="11">
        <v>179700</v>
      </c>
      <c r="F201" s="11">
        <v>0</v>
      </c>
      <c r="G201" s="11">
        <v>179700</v>
      </c>
      <c r="H201" s="11"/>
      <c r="I201" s="45">
        <f t="shared" si="9"/>
        <v>179700</v>
      </c>
      <c r="J201" s="11">
        <f t="shared" si="10"/>
        <v>179700</v>
      </c>
      <c r="K201" s="11">
        <v>0</v>
      </c>
      <c r="L201" s="10" t="s">
        <v>140</v>
      </c>
    </row>
    <row r="202" spans="1:12" ht="22.5" hidden="1" x14ac:dyDescent="0.2">
      <c r="A202" s="9" t="s">
        <v>69</v>
      </c>
      <c r="B202" s="9" t="s">
        <v>70</v>
      </c>
      <c r="C202" s="10" t="s">
        <v>71</v>
      </c>
      <c r="D202" s="11">
        <v>169800</v>
      </c>
      <c r="E202" s="11">
        <v>169800</v>
      </c>
      <c r="F202" s="11">
        <v>0</v>
      </c>
      <c r="G202" s="11">
        <v>169800</v>
      </c>
      <c r="H202" s="11"/>
      <c r="I202" s="45">
        <f t="shared" si="9"/>
        <v>169800</v>
      </c>
      <c r="J202" s="11">
        <f t="shared" si="10"/>
        <v>169800</v>
      </c>
      <c r="K202" s="11">
        <v>0</v>
      </c>
      <c r="L202" s="10" t="s">
        <v>141</v>
      </c>
    </row>
    <row r="203" spans="1:12" ht="22.5" hidden="1" x14ac:dyDescent="0.2">
      <c r="A203" s="9" t="s">
        <v>69</v>
      </c>
      <c r="B203" s="9" t="s">
        <v>70</v>
      </c>
      <c r="C203" s="10" t="s">
        <v>71</v>
      </c>
      <c r="D203" s="11">
        <v>623000</v>
      </c>
      <c r="E203" s="11">
        <v>623000</v>
      </c>
      <c r="F203" s="11">
        <v>0</v>
      </c>
      <c r="G203" s="11">
        <v>623000</v>
      </c>
      <c r="H203" s="11"/>
      <c r="I203" s="45">
        <f t="shared" si="9"/>
        <v>623000</v>
      </c>
      <c r="J203" s="11">
        <f t="shared" si="10"/>
        <v>623000</v>
      </c>
      <c r="K203" s="11">
        <v>0</v>
      </c>
      <c r="L203" s="10" t="s">
        <v>40</v>
      </c>
    </row>
    <row r="204" spans="1:12" ht="22.5" hidden="1" x14ac:dyDescent="0.2">
      <c r="A204" s="9" t="s">
        <v>69</v>
      </c>
      <c r="B204" s="9" t="s">
        <v>70</v>
      </c>
      <c r="C204" s="10" t="s">
        <v>71</v>
      </c>
      <c r="D204" s="11">
        <v>2491800</v>
      </c>
      <c r="E204" s="11">
        <v>2491800</v>
      </c>
      <c r="F204" s="11">
        <v>0</v>
      </c>
      <c r="G204" s="11">
        <v>2412813.54</v>
      </c>
      <c r="H204" s="11"/>
      <c r="I204" s="45">
        <f t="shared" si="9"/>
        <v>2412813.54</v>
      </c>
      <c r="J204" s="11">
        <f t="shared" si="10"/>
        <v>2412813.54</v>
      </c>
      <c r="K204" s="11">
        <v>0</v>
      </c>
      <c r="L204" s="10" t="s">
        <v>44</v>
      </c>
    </row>
    <row r="205" spans="1:12" ht="22.5" hidden="1" x14ac:dyDescent="0.2">
      <c r="A205" s="9" t="s">
        <v>69</v>
      </c>
      <c r="B205" s="9" t="s">
        <v>70</v>
      </c>
      <c r="C205" s="10" t="s">
        <v>71</v>
      </c>
      <c r="D205" s="11">
        <v>1245900</v>
      </c>
      <c r="E205" s="11">
        <v>1245900</v>
      </c>
      <c r="F205" s="11">
        <v>0</v>
      </c>
      <c r="G205" s="11">
        <v>1245900</v>
      </c>
      <c r="H205" s="11"/>
      <c r="I205" s="45">
        <f t="shared" si="9"/>
        <v>1245900</v>
      </c>
      <c r="J205" s="11">
        <f t="shared" si="10"/>
        <v>1245900</v>
      </c>
      <c r="K205" s="11">
        <v>0</v>
      </c>
      <c r="L205" s="10" t="s">
        <v>48</v>
      </c>
    </row>
    <row r="206" spans="1:12" ht="22.5" hidden="1" x14ac:dyDescent="0.2">
      <c r="A206" s="9" t="s">
        <v>69</v>
      </c>
      <c r="B206" s="9" t="s">
        <v>70</v>
      </c>
      <c r="C206" s="10" t="s">
        <v>71</v>
      </c>
      <c r="D206" s="11">
        <v>124600</v>
      </c>
      <c r="E206" s="11">
        <v>124600</v>
      </c>
      <c r="F206" s="11">
        <v>0</v>
      </c>
      <c r="G206" s="11">
        <v>0</v>
      </c>
      <c r="H206" s="11"/>
      <c r="I206" s="45">
        <f t="shared" si="9"/>
        <v>0</v>
      </c>
      <c r="J206" s="11">
        <f t="shared" si="10"/>
        <v>0</v>
      </c>
      <c r="K206" s="11">
        <v>0</v>
      </c>
      <c r="L206" s="10" t="s">
        <v>60</v>
      </c>
    </row>
    <row r="207" spans="1:12" ht="22.5" hidden="1" x14ac:dyDescent="0.2">
      <c r="A207" s="9" t="s">
        <v>69</v>
      </c>
      <c r="B207" s="9" t="s">
        <v>70</v>
      </c>
      <c r="C207" s="10" t="s">
        <v>71</v>
      </c>
      <c r="D207" s="11">
        <v>189600</v>
      </c>
      <c r="E207" s="11">
        <v>189600</v>
      </c>
      <c r="F207" s="11">
        <v>0</v>
      </c>
      <c r="G207" s="11">
        <v>189600</v>
      </c>
      <c r="H207" s="11"/>
      <c r="I207" s="45">
        <f t="shared" ref="I207:I270" si="11">J207+K207</f>
        <v>189600</v>
      </c>
      <c r="J207" s="11">
        <f t="shared" si="10"/>
        <v>189600</v>
      </c>
      <c r="K207" s="11">
        <v>0</v>
      </c>
      <c r="L207" s="10" t="s">
        <v>61</v>
      </c>
    </row>
    <row r="208" spans="1:12" ht="22.5" hidden="1" x14ac:dyDescent="0.2">
      <c r="A208" s="9" t="s">
        <v>69</v>
      </c>
      <c r="B208" s="9" t="s">
        <v>70</v>
      </c>
      <c r="C208" s="10" t="s">
        <v>71</v>
      </c>
      <c r="D208" s="11">
        <v>700000</v>
      </c>
      <c r="E208" s="11">
        <v>700000</v>
      </c>
      <c r="F208" s="11">
        <v>0</v>
      </c>
      <c r="G208" s="11">
        <v>700000</v>
      </c>
      <c r="H208" s="11"/>
      <c r="I208" s="45">
        <f t="shared" si="11"/>
        <v>700000</v>
      </c>
      <c r="J208" s="11">
        <f t="shared" si="10"/>
        <v>700000</v>
      </c>
      <c r="K208" s="11">
        <v>0</v>
      </c>
      <c r="L208" s="10" t="s">
        <v>62</v>
      </c>
    </row>
    <row r="209" spans="1:12" ht="22.5" hidden="1" x14ac:dyDescent="0.2">
      <c r="A209" s="9" t="s">
        <v>69</v>
      </c>
      <c r="B209" s="9" t="s">
        <v>70</v>
      </c>
      <c r="C209" s="10" t="s">
        <v>71</v>
      </c>
      <c r="D209" s="11">
        <v>754100</v>
      </c>
      <c r="E209" s="11">
        <v>754100</v>
      </c>
      <c r="F209" s="11">
        <v>0</v>
      </c>
      <c r="G209" s="11">
        <v>754100</v>
      </c>
      <c r="H209" s="11"/>
      <c r="I209" s="45">
        <f t="shared" si="11"/>
        <v>754100</v>
      </c>
      <c r="J209" s="11">
        <f t="shared" si="10"/>
        <v>754100</v>
      </c>
      <c r="K209" s="11">
        <v>0</v>
      </c>
      <c r="L209" s="10" t="s">
        <v>142</v>
      </c>
    </row>
    <row r="210" spans="1:12" ht="22.5" hidden="1" x14ac:dyDescent="0.2">
      <c r="A210" s="9" t="s">
        <v>69</v>
      </c>
      <c r="B210" s="9" t="s">
        <v>70</v>
      </c>
      <c r="C210" s="10" t="s">
        <v>71</v>
      </c>
      <c r="D210" s="11">
        <v>189600</v>
      </c>
      <c r="E210" s="11">
        <v>189600</v>
      </c>
      <c r="F210" s="11">
        <v>0</v>
      </c>
      <c r="G210" s="11">
        <v>189600</v>
      </c>
      <c r="H210" s="11"/>
      <c r="I210" s="45">
        <f t="shared" si="11"/>
        <v>189600</v>
      </c>
      <c r="J210" s="11">
        <f t="shared" si="10"/>
        <v>189600</v>
      </c>
      <c r="K210" s="11">
        <v>0</v>
      </c>
      <c r="L210" s="10" t="s">
        <v>63</v>
      </c>
    </row>
    <row r="211" spans="1:12" s="23" customFormat="1" ht="33.75" hidden="1" x14ac:dyDescent="0.2">
      <c r="A211" s="20" t="s">
        <v>143</v>
      </c>
      <c r="B211" s="20" t="s">
        <v>144</v>
      </c>
      <c r="C211" s="21" t="s">
        <v>145</v>
      </c>
      <c r="D211" s="22">
        <v>10906.77</v>
      </c>
      <c r="E211" s="22">
        <v>0</v>
      </c>
      <c r="F211" s="22">
        <v>10906.77</v>
      </c>
      <c r="G211" s="22">
        <v>0</v>
      </c>
      <c r="H211" s="22"/>
      <c r="I211" s="45">
        <f t="shared" si="11"/>
        <v>0</v>
      </c>
      <c r="J211" s="22"/>
      <c r="K211" s="22">
        <f>G211</f>
        <v>0</v>
      </c>
      <c r="L211" s="21" t="s">
        <v>66</v>
      </c>
    </row>
    <row r="212" spans="1:12" ht="33.75" hidden="1" x14ac:dyDescent="0.2">
      <c r="A212" s="9" t="s">
        <v>143</v>
      </c>
      <c r="B212" s="9" t="s">
        <v>144</v>
      </c>
      <c r="C212" s="10" t="s">
        <v>145</v>
      </c>
      <c r="D212" s="11">
        <v>1126585.46</v>
      </c>
      <c r="E212" s="11">
        <v>0</v>
      </c>
      <c r="F212" s="11">
        <v>1126585.46</v>
      </c>
      <c r="G212" s="11">
        <v>1103739.83</v>
      </c>
      <c r="H212" s="11"/>
      <c r="I212" s="45">
        <f t="shared" si="11"/>
        <v>1103739.83</v>
      </c>
      <c r="J212" s="11"/>
      <c r="K212" s="11">
        <f>G212</f>
        <v>1103739.83</v>
      </c>
      <c r="L212" s="10" t="s">
        <v>20</v>
      </c>
    </row>
    <row r="213" spans="1:12" ht="33.75" hidden="1" x14ac:dyDescent="0.2">
      <c r="A213" s="9" t="s">
        <v>143</v>
      </c>
      <c r="B213" s="9" t="s">
        <v>144</v>
      </c>
      <c r="C213" s="10" t="s">
        <v>145</v>
      </c>
      <c r="D213" s="11">
        <v>1376914.9</v>
      </c>
      <c r="E213" s="11">
        <v>0</v>
      </c>
      <c r="F213" s="11">
        <v>1376914.9</v>
      </c>
      <c r="G213" s="11">
        <v>823304.31</v>
      </c>
      <c r="H213" s="11"/>
      <c r="I213" s="45">
        <f t="shared" si="11"/>
        <v>823304.31</v>
      </c>
      <c r="J213" s="11"/>
      <c r="K213" s="11">
        <f t="shared" ref="K213:K240" si="12">G213</f>
        <v>823304.31</v>
      </c>
      <c r="L213" s="10" t="s">
        <v>21</v>
      </c>
    </row>
    <row r="214" spans="1:12" ht="33.75" hidden="1" x14ac:dyDescent="0.2">
      <c r="A214" s="9" t="s">
        <v>143</v>
      </c>
      <c r="B214" s="9" t="s">
        <v>144</v>
      </c>
      <c r="C214" s="10" t="s">
        <v>145</v>
      </c>
      <c r="D214" s="11">
        <v>2729658.52</v>
      </c>
      <c r="E214" s="11">
        <v>0</v>
      </c>
      <c r="F214" s="11">
        <v>2729658.52</v>
      </c>
      <c r="G214" s="11">
        <v>2506461.63</v>
      </c>
      <c r="H214" s="11"/>
      <c r="I214" s="45">
        <f t="shared" si="11"/>
        <v>2506461.63</v>
      </c>
      <c r="J214" s="11"/>
      <c r="K214" s="11">
        <f t="shared" si="12"/>
        <v>2506461.63</v>
      </c>
      <c r="L214" s="10" t="s">
        <v>22</v>
      </c>
    </row>
    <row r="215" spans="1:12" ht="33.75" hidden="1" x14ac:dyDescent="0.2">
      <c r="A215" s="9" t="s">
        <v>143</v>
      </c>
      <c r="B215" s="9" t="s">
        <v>144</v>
      </c>
      <c r="C215" s="10" t="s">
        <v>145</v>
      </c>
      <c r="D215" s="11">
        <v>1609524.32</v>
      </c>
      <c r="E215" s="11">
        <v>0</v>
      </c>
      <c r="F215" s="11">
        <v>1609524.32</v>
      </c>
      <c r="G215" s="11">
        <v>1582877.72</v>
      </c>
      <c r="H215" s="11"/>
      <c r="I215" s="45">
        <f t="shared" si="11"/>
        <v>1582877.72</v>
      </c>
      <c r="J215" s="11"/>
      <c r="K215" s="11">
        <f t="shared" si="12"/>
        <v>1582877.72</v>
      </c>
      <c r="L215" s="10" t="s">
        <v>23</v>
      </c>
    </row>
    <row r="216" spans="1:12" ht="33.75" hidden="1" x14ac:dyDescent="0.2">
      <c r="A216" s="9" t="s">
        <v>143</v>
      </c>
      <c r="B216" s="9" t="s">
        <v>144</v>
      </c>
      <c r="C216" s="10" t="s">
        <v>145</v>
      </c>
      <c r="D216" s="11">
        <v>1530783.71</v>
      </c>
      <c r="E216" s="11">
        <v>0</v>
      </c>
      <c r="F216" s="11">
        <v>1530783.71</v>
      </c>
      <c r="G216" s="11">
        <v>1029609.14</v>
      </c>
      <c r="H216" s="11"/>
      <c r="I216" s="45">
        <f t="shared" si="11"/>
        <v>1029609.14</v>
      </c>
      <c r="J216" s="11"/>
      <c r="K216" s="11">
        <f t="shared" si="12"/>
        <v>1029609.14</v>
      </c>
      <c r="L216" s="10" t="s">
        <v>24</v>
      </c>
    </row>
    <row r="217" spans="1:12" ht="33.75" hidden="1" x14ac:dyDescent="0.2">
      <c r="A217" s="9" t="s">
        <v>143</v>
      </c>
      <c r="B217" s="9" t="s">
        <v>144</v>
      </c>
      <c r="C217" s="10" t="s">
        <v>145</v>
      </c>
      <c r="D217" s="11">
        <v>1645406.82</v>
      </c>
      <c r="E217" s="11">
        <v>0</v>
      </c>
      <c r="F217" s="11">
        <v>1645406.82</v>
      </c>
      <c r="G217" s="11">
        <v>1626356.82</v>
      </c>
      <c r="H217" s="11"/>
      <c r="I217" s="45">
        <f t="shared" si="11"/>
        <v>1626356.82</v>
      </c>
      <c r="J217" s="11"/>
      <c r="K217" s="11">
        <f t="shared" si="12"/>
        <v>1626356.82</v>
      </c>
      <c r="L217" s="10" t="s">
        <v>25</v>
      </c>
    </row>
    <row r="218" spans="1:12" ht="33.75" hidden="1" x14ac:dyDescent="0.2">
      <c r="A218" s="9" t="s">
        <v>143</v>
      </c>
      <c r="B218" s="9" t="s">
        <v>144</v>
      </c>
      <c r="C218" s="10" t="s">
        <v>145</v>
      </c>
      <c r="D218" s="11">
        <v>1940436.17</v>
      </c>
      <c r="E218" s="11">
        <v>0</v>
      </c>
      <c r="F218" s="11">
        <v>1940436.17</v>
      </c>
      <c r="G218" s="11">
        <v>1898947.03</v>
      </c>
      <c r="H218" s="11"/>
      <c r="I218" s="45">
        <f t="shared" si="11"/>
        <v>1898947.03</v>
      </c>
      <c r="J218" s="11"/>
      <c r="K218" s="11">
        <f t="shared" si="12"/>
        <v>1898947.03</v>
      </c>
      <c r="L218" s="10" t="s">
        <v>26</v>
      </c>
    </row>
    <row r="219" spans="1:12" ht="33.75" hidden="1" x14ac:dyDescent="0.2">
      <c r="A219" s="9" t="s">
        <v>143</v>
      </c>
      <c r="B219" s="9" t="s">
        <v>144</v>
      </c>
      <c r="C219" s="10" t="s">
        <v>145</v>
      </c>
      <c r="D219" s="11">
        <v>1661584.17</v>
      </c>
      <c r="E219" s="11">
        <v>0</v>
      </c>
      <c r="F219" s="11">
        <v>1661584.17</v>
      </c>
      <c r="G219" s="11">
        <v>1654804.83</v>
      </c>
      <c r="H219" s="11"/>
      <c r="I219" s="45">
        <f t="shared" si="11"/>
        <v>1654804.83</v>
      </c>
      <c r="J219" s="11"/>
      <c r="K219" s="11">
        <f t="shared" si="12"/>
        <v>1654804.83</v>
      </c>
      <c r="L219" s="10" t="s">
        <v>27</v>
      </c>
    </row>
    <row r="220" spans="1:12" ht="33.75" hidden="1" x14ac:dyDescent="0.2">
      <c r="A220" s="9" t="s">
        <v>143</v>
      </c>
      <c r="B220" s="9" t="s">
        <v>144</v>
      </c>
      <c r="C220" s="10" t="s">
        <v>145</v>
      </c>
      <c r="D220" s="11">
        <v>865063.39</v>
      </c>
      <c r="E220" s="11">
        <v>0</v>
      </c>
      <c r="F220" s="11">
        <v>865063.39</v>
      </c>
      <c r="G220" s="11">
        <v>865063.39</v>
      </c>
      <c r="H220" s="11"/>
      <c r="I220" s="45">
        <f t="shared" si="11"/>
        <v>865063.39</v>
      </c>
      <c r="J220" s="11"/>
      <c r="K220" s="11">
        <f t="shared" si="12"/>
        <v>865063.39</v>
      </c>
      <c r="L220" s="10" t="s">
        <v>28</v>
      </c>
    </row>
    <row r="221" spans="1:12" ht="33.75" hidden="1" x14ac:dyDescent="0.2">
      <c r="A221" s="9" t="s">
        <v>143</v>
      </c>
      <c r="B221" s="9" t="s">
        <v>144</v>
      </c>
      <c r="C221" s="10" t="s">
        <v>145</v>
      </c>
      <c r="D221" s="11">
        <v>1611245.19</v>
      </c>
      <c r="E221" s="11">
        <v>0</v>
      </c>
      <c r="F221" s="11">
        <v>1611245.19</v>
      </c>
      <c r="G221" s="11">
        <v>1611244.27</v>
      </c>
      <c r="H221" s="11"/>
      <c r="I221" s="45">
        <f t="shared" si="11"/>
        <v>1611244.27</v>
      </c>
      <c r="J221" s="11"/>
      <c r="K221" s="11">
        <f t="shared" si="12"/>
        <v>1611244.27</v>
      </c>
      <c r="L221" s="10" t="s">
        <v>29</v>
      </c>
    </row>
    <row r="222" spans="1:12" ht="33.75" hidden="1" x14ac:dyDescent="0.2">
      <c r="A222" s="9" t="s">
        <v>143</v>
      </c>
      <c r="B222" s="9" t="s">
        <v>144</v>
      </c>
      <c r="C222" s="10" t="s">
        <v>145</v>
      </c>
      <c r="D222" s="11">
        <v>825947.87</v>
      </c>
      <c r="E222" s="11">
        <v>0</v>
      </c>
      <c r="F222" s="11">
        <v>825947.87</v>
      </c>
      <c r="G222" s="11">
        <v>825947.87</v>
      </c>
      <c r="H222" s="11"/>
      <c r="I222" s="45">
        <f t="shared" si="11"/>
        <v>825947.87</v>
      </c>
      <c r="J222" s="11"/>
      <c r="K222" s="11">
        <f t="shared" si="12"/>
        <v>825947.87</v>
      </c>
      <c r="L222" s="10" t="s">
        <v>30</v>
      </c>
    </row>
    <row r="223" spans="1:12" ht="33.75" hidden="1" x14ac:dyDescent="0.2">
      <c r="A223" s="9" t="s">
        <v>143</v>
      </c>
      <c r="B223" s="9" t="s">
        <v>144</v>
      </c>
      <c r="C223" s="10" t="s">
        <v>145</v>
      </c>
      <c r="D223" s="11">
        <v>1186597.7</v>
      </c>
      <c r="E223" s="11">
        <v>0</v>
      </c>
      <c r="F223" s="11">
        <v>1186597.7</v>
      </c>
      <c r="G223" s="11">
        <v>1173138.24</v>
      </c>
      <c r="H223" s="11"/>
      <c r="I223" s="45">
        <f t="shared" si="11"/>
        <v>1173138.24</v>
      </c>
      <c r="J223" s="11"/>
      <c r="K223" s="11">
        <f t="shared" si="12"/>
        <v>1173138.24</v>
      </c>
      <c r="L223" s="10" t="s">
        <v>31</v>
      </c>
    </row>
    <row r="224" spans="1:12" ht="33.75" hidden="1" x14ac:dyDescent="0.2">
      <c r="A224" s="9" t="s">
        <v>143</v>
      </c>
      <c r="B224" s="9" t="s">
        <v>144</v>
      </c>
      <c r="C224" s="10" t="s">
        <v>145</v>
      </c>
      <c r="D224" s="11">
        <v>1342495.62</v>
      </c>
      <c r="E224" s="11">
        <v>0</v>
      </c>
      <c r="F224" s="11">
        <v>1342495.62</v>
      </c>
      <c r="G224" s="11">
        <v>1333417.6000000001</v>
      </c>
      <c r="H224" s="11"/>
      <c r="I224" s="45">
        <f t="shared" si="11"/>
        <v>1333417.6000000001</v>
      </c>
      <c r="J224" s="11"/>
      <c r="K224" s="11">
        <f t="shared" si="12"/>
        <v>1333417.6000000001</v>
      </c>
      <c r="L224" s="10" t="s">
        <v>32</v>
      </c>
    </row>
    <row r="225" spans="1:12" ht="33.75" hidden="1" x14ac:dyDescent="0.2">
      <c r="A225" s="9" t="s">
        <v>143</v>
      </c>
      <c r="B225" s="9" t="s">
        <v>144</v>
      </c>
      <c r="C225" s="10" t="s">
        <v>145</v>
      </c>
      <c r="D225" s="11">
        <v>637347.21</v>
      </c>
      <c r="E225" s="11">
        <v>0</v>
      </c>
      <c r="F225" s="11">
        <v>637347.21</v>
      </c>
      <c r="G225" s="11">
        <v>513098.28</v>
      </c>
      <c r="H225" s="11"/>
      <c r="I225" s="45">
        <f t="shared" si="11"/>
        <v>513098.28</v>
      </c>
      <c r="J225" s="11"/>
      <c r="K225" s="11">
        <f t="shared" si="12"/>
        <v>513098.28</v>
      </c>
      <c r="L225" s="10" t="s">
        <v>33</v>
      </c>
    </row>
    <row r="226" spans="1:12" ht="33.75" hidden="1" x14ac:dyDescent="0.2">
      <c r="A226" s="9" t="s">
        <v>143</v>
      </c>
      <c r="B226" s="9" t="s">
        <v>144</v>
      </c>
      <c r="C226" s="10" t="s">
        <v>145</v>
      </c>
      <c r="D226" s="11">
        <v>936255.52</v>
      </c>
      <c r="E226" s="11">
        <v>0</v>
      </c>
      <c r="F226" s="11">
        <v>936255.52</v>
      </c>
      <c r="G226" s="11">
        <v>841725.68</v>
      </c>
      <c r="H226" s="11"/>
      <c r="I226" s="45">
        <f t="shared" si="11"/>
        <v>841725.68</v>
      </c>
      <c r="J226" s="11"/>
      <c r="K226" s="11">
        <f t="shared" si="12"/>
        <v>841725.68</v>
      </c>
      <c r="L226" s="10" t="s">
        <v>34</v>
      </c>
    </row>
    <row r="227" spans="1:12" ht="33.75" hidden="1" x14ac:dyDescent="0.2">
      <c r="A227" s="9" t="s">
        <v>143</v>
      </c>
      <c r="B227" s="9" t="s">
        <v>144</v>
      </c>
      <c r="C227" s="10" t="s">
        <v>145</v>
      </c>
      <c r="D227" s="11">
        <v>1169071.54</v>
      </c>
      <c r="E227" s="11">
        <v>0</v>
      </c>
      <c r="F227" s="11">
        <v>1169071.54</v>
      </c>
      <c r="G227" s="11">
        <v>915570.65</v>
      </c>
      <c r="H227" s="11"/>
      <c r="I227" s="45">
        <f t="shared" si="11"/>
        <v>915570.65</v>
      </c>
      <c r="J227" s="11"/>
      <c r="K227" s="11">
        <f t="shared" si="12"/>
        <v>915570.65</v>
      </c>
      <c r="L227" s="10" t="s">
        <v>35</v>
      </c>
    </row>
    <row r="228" spans="1:12" ht="33.75" hidden="1" x14ac:dyDescent="0.2">
      <c r="A228" s="9" t="s">
        <v>143</v>
      </c>
      <c r="B228" s="9" t="s">
        <v>144</v>
      </c>
      <c r="C228" s="10" t="s">
        <v>145</v>
      </c>
      <c r="D228" s="11">
        <v>1705516.76</v>
      </c>
      <c r="E228" s="11">
        <v>0</v>
      </c>
      <c r="F228" s="11">
        <v>1705516.76</v>
      </c>
      <c r="G228" s="11">
        <v>1239807.1299999999</v>
      </c>
      <c r="H228" s="11"/>
      <c r="I228" s="45">
        <f t="shared" si="11"/>
        <v>1239807.1299999999</v>
      </c>
      <c r="J228" s="11"/>
      <c r="K228" s="11">
        <f t="shared" si="12"/>
        <v>1239807.1299999999</v>
      </c>
      <c r="L228" s="10" t="s">
        <v>36</v>
      </c>
    </row>
    <row r="229" spans="1:12" ht="33.75" hidden="1" x14ac:dyDescent="0.2">
      <c r="A229" s="9" t="s">
        <v>143</v>
      </c>
      <c r="B229" s="9" t="s">
        <v>144</v>
      </c>
      <c r="C229" s="10" t="s">
        <v>145</v>
      </c>
      <c r="D229" s="11">
        <v>3375893.43</v>
      </c>
      <c r="E229" s="11">
        <v>0</v>
      </c>
      <c r="F229" s="11">
        <v>3375893.43</v>
      </c>
      <c r="G229" s="11">
        <v>3189139.67</v>
      </c>
      <c r="H229" s="11"/>
      <c r="I229" s="45">
        <f t="shared" si="11"/>
        <v>3189139.67</v>
      </c>
      <c r="J229" s="11"/>
      <c r="K229" s="11">
        <f t="shared" si="12"/>
        <v>3189139.67</v>
      </c>
      <c r="L229" s="10" t="s">
        <v>37</v>
      </c>
    </row>
    <row r="230" spans="1:12" ht="33.75" hidden="1" x14ac:dyDescent="0.2">
      <c r="A230" s="9" t="s">
        <v>143</v>
      </c>
      <c r="B230" s="9" t="s">
        <v>144</v>
      </c>
      <c r="C230" s="10" t="s">
        <v>145</v>
      </c>
      <c r="D230" s="11">
        <v>2200476.33</v>
      </c>
      <c r="E230" s="11">
        <v>0</v>
      </c>
      <c r="F230" s="11">
        <v>2200476.33</v>
      </c>
      <c r="G230" s="11">
        <v>1693700</v>
      </c>
      <c r="H230" s="11"/>
      <c r="I230" s="45">
        <f t="shared" si="11"/>
        <v>1693700</v>
      </c>
      <c r="J230" s="11"/>
      <c r="K230" s="11">
        <f t="shared" si="12"/>
        <v>1693700</v>
      </c>
      <c r="L230" s="10" t="s">
        <v>38</v>
      </c>
    </row>
    <row r="231" spans="1:12" ht="33.75" hidden="1" x14ac:dyDescent="0.2">
      <c r="A231" s="9" t="s">
        <v>143</v>
      </c>
      <c r="B231" s="9" t="s">
        <v>144</v>
      </c>
      <c r="C231" s="10" t="s">
        <v>145</v>
      </c>
      <c r="D231" s="11">
        <v>2106489.3199999998</v>
      </c>
      <c r="E231" s="11">
        <v>0</v>
      </c>
      <c r="F231" s="11">
        <v>2106489.3199999998</v>
      </c>
      <c r="G231" s="11">
        <v>1593111.18</v>
      </c>
      <c r="H231" s="11"/>
      <c r="I231" s="45">
        <f t="shared" si="11"/>
        <v>1593111.18</v>
      </c>
      <c r="J231" s="11"/>
      <c r="K231" s="11">
        <f t="shared" si="12"/>
        <v>1593111.18</v>
      </c>
      <c r="L231" s="10" t="s">
        <v>39</v>
      </c>
    </row>
    <row r="232" spans="1:12" ht="33.75" hidden="1" x14ac:dyDescent="0.2">
      <c r="A232" s="9" t="s">
        <v>143</v>
      </c>
      <c r="B232" s="9" t="s">
        <v>144</v>
      </c>
      <c r="C232" s="10" t="s">
        <v>145</v>
      </c>
      <c r="D232" s="11">
        <v>715411.98</v>
      </c>
      <c r="E232" s="11">
        <v>0</v>
      </c>
      <c r="F232" s="11">
        <v>715411.98</v>
      </c>
      <c r="G232" s="11">
        <v>263076.52</v>
      </c>
      <c r="H232" s="11"/>
      <c r="I232" s="45">
        <f t="shared" si="11"/>
        <v>263076.52</v>
      </c>
      <c r="J232" s="11"/>
      <c r="K232" s="11">
        <f t="shared" si="12"/>
        <v>263076.52</v>
      </c>
      <c r="L232" s="10" t="s">
        <v>40</v>
      </c>
    </row>
    <row r="233" spans="1:12" ht="33.75" hidden="1" x14ac:dyDescent="0.2">
      <c r="A233" s="9" t="s">
        <v>143</v>
      </c>
      <c r="B233" s="9" t="s">
        <v>144</v>
      </c>
      <c r="C233" s="10" t="s">
        <v>145</v>
      </c>
      <c r="D233" s="11">
        <v>4835359</v>
      </c>
      <c r="E233" s="11">
        <v>0</v>
      </c>
      <c r="F233" s="11">
        <v>4835359</v>
      </c>
      <c r="G233" s="11">
        <v>4824306.99</v>
      </c>
      <c r="H233" s="11"/>
      <c r="I233" s="45">
        <f t="shared" si="11"/>
        <v>4824306.99</v>
      </c>
      <c r="J233" s="11"/>
      <c r="K233" s="11">
        <f t="shared" si="12"/>
        <v>4824306.99</v>
      </c>
      <c r="L233" s="10" t="s">
        <v>41</v>
      </c>
    </row>
    <row r="234" spans="1:12" ht="33.75" hidden="1" x14ac:dyDescent="0.2">
      <c r="A234" s="9" t="s">
        <v>143</v>
      </c>
      <c r="B234" s="9" t="s">
        <v>144</v>
      </c>
      <c r="C234" s="10" t="s">
        <v>145</v>
      </c>
      <c r="D234" s="11">
        <v>16366499.4</v>
      </c>
      <c r="E234" s="11">
        <v>0</v>
      </c>
      <c r="F234" s="11">
        <v>16366499.4</v>
      </c>
      <c r="G234" s="11">
        <v>15943150</v>
      </c>
      <c r="H234" s="11"/>
      <c r="I234" s="45">
        <f t="shared" si="11"/>
        <v>15943150</v>
      </c>
      <c r="J234" s="11"/>
      <c r="K234" s="11">
        <f t="shared" si="12"/>
        <v>15943150</v>
      </c>
      <c r="L234" s="10" t="s">
        <v>42</v>
      </c>
    </row>
    <row r="235" spans="1:12" ht="33.75" hidden="1" x14ac:dyDescent="0.2">
      <c r="A235" s="9" t="s">
        <v>143</v>
      </c>
      <c r="B235" s="9" t="s">
        <v>144</v>
      </c>
      <c r="C235" s="10" t="s">
        <v>145</v>
      </c>
      <c r="D235" s="11">
        <v>2224348.71</v>
      </c>
      <c r="E235" s="11">
        <v>0</v>
      </c>
      <c r="F235" s="11">
        <v>2224348.71</v>
      </c>
      <c r="G235" s="11">
        <v>2148892.2200000002</v>
      </c>
      <c r="H235" s="11"/>
      <c r="I235" s="45">
        <f t="shared" si="11"/>
        <v>2148892.2200000002</v>
      </c>
      <c r="J235" s="11"/>
      <c r="K235" s="11">
        <f t="shared" si="12"/>
        <v>2148892.2200000002</v>
      </c>
      <c r="L235" s="10" t="s">
        <v>43</v>
      </c>
    </row>
    <row r="236" spans="1:12" ht="33.75" hidden="1" x14ac:dyDescent="0.2">
      <c r="A236" s="9" t="s">
        <v>143</v>
      </c>
      <c r="B236" s="9" t="s">
        <v>144</v>
      </c>
      <c r="C236" s="10" t="s">
        <v>145</v>
      </c>
      <c r="D236" s="11">
        <v>2126224.31</v>
      </c>
      <c r="E236" s="11">
        <v>0</v>
      </c>
      <c r="F236" s="11">
        <v>2126224.31</v>
      </c>
      <c r="G236" s="11">
        <v>2105245.02</v>
      </c>
      <c r="H236" s="11"/>
      <c r="I236" s="45">
        <f t="shared" si="11"/>
        <v>2105245.02</v>
      </c>
      <c r="J236" s="11"/>
      <c r="K236" s="11">
        <f t="shared" si="12"/>
        <v>2105245.02</v>
      </c>
      <c r="L236" s="10" t="s">
        <v>44</v>
      </c>
    </row>
    <row r="237" spans="1:12" ht="33.75" hidden="1" x14ac:dyDescent="0.2">
      <c r="A237" s="9" t="s">
        <v>143</v>
      </c>
      <c r="B237" s="9" t="s">
        <v>144</v>
      </c>
      <c r="C237" s="10" t="s">
        <v>145</v>
      </c>
      <c r="D237" s="11">
        <v>3850968.23</v>
      </c>
      <c r="E237" s="11">
        <v>0</v>
      </c>
      <c r="F237" s="11">
        <v>3850968.23</v>
      </c>
      <c r="G237" s="11">
        <v>3850968.23</v>
      </c>
      <c r="H237" s="11"/>
      <c r="I237" s="45">
        <f t="shared" si="11"/>
        <v>3850968.23</v>
      </c>
      <c r="J237" s="11"/>
      <c r="K237" s="11">
        <f t="shared" si="12"/>
        <v>3850968.23</v>
      </c>
      <c r="L237" s="10" t="s">
        <v>45</v>
      </c>
    </row>
    <row r="238" spans="1:12" ht="33.75" hidden="1" x14ac:dyDescent="0.2">
      <c r="A238" s="9" t="s">
        <v>143</v>
      </c>
      <c r="B238" s="9" t="s">
        <v>144</v>
      </c>
      <c r="C238" s="10" t="s">
        <v>145</v>
      </c>
      <c r="D238" s="11">
        <v>4545354.37</v>
      </c>
      <c r="E238" s="11">
        <v>0</v>
      </c>
      <c r="F238" s="11">
        <v>4545354.37</v>
      </c>
      <c r="G238" s="11">
        <v>4534109.01</v>
      </c>
      <c r="H238" s="11"/>
      <c r="I238" s="45">
        <f t="shared" si="11"/>
        <v>4534109.01</v>
      </c>
      <c r="J238" s="11"/>
      <c r="K238" s="11">
        <f t="shared" si="12"/>
        <v>4534109.01</v>
      </c>
      <c r="L238" s="10" t="s">
        <v>46</v>
      </c>
    </row>
    <row r="239" spans="1:12" ht="33.75" hidden="1" x14ac:dyDescent="0.2">
      <c r="A239" s="9" t="s">
        <v>143</v>
      </c>
      <c r="B239" s="9" t="s">
        <v>144</v>
      </c>
      <c r="C239" s="10" t="s">
        <v>145</v>
      </c>
      <c r="D239" s="11">
        <v>5013173.3099999996</v>
      </c>
      <c r="E239" s="11">
        <v>0</v>
      </c>
      <c r="F239" s="11">
        <v>5013173.3099999996</v>
      </c>
      <c r="G239" s="11">
        <v>5013173.3099999996</v>
      </c>
      <c r="H239" s="11"/>
      <c r="I239" s="45">
        <f t="shared" si="11"/>
        <v>5013173.3099999996</v>
      </c>
      <c r="J239" s="11"/>
      <c r="K239" s="11">
        <f t="shared" si="12"/>
        <v>5013173.3099999996</v>
      </c>
      <c r="L239" s="10" t="s">
        <v>47</v>
      </c>
    </row>
    <row r="240" spans="1:12" ht="33.75" hidden="1" x14ac:dyDescent="0.2">
      <c r="A240" s="9" t="s">
        <v>143</v>
      </c>
      <c r="B240" s="9" t="s">
        <v>144</v>
      </c>
      <c r="C240" s="10" t="s">
        <v>145</v>
      </c>
      <c r="D240" s="11">
        <v>882251.72</v>
      </c>
      <c r="E240" s="11">
        <v>0</v>
      </c>
      <c r="F240" s="11">
        <v>882251.72</v>
      </c>
      <c r="G240" s="11">
        <v>882251.72</v>
      </c>
      <c r="H240" s="11"/>
      <c r="I240" s="45">
        <f t="shared" si="11"/>
        <v>882251.72</v>
      </c>
      <c r="J240" s="11"/>
      <c r="K240" s="11">
        <f t="shared" si="12"/>
        <v>882251.72</v>
      </c>
      <c r="L240" s="10" t="s">
        <v>48</v>
      </c>
    </row>
    <row r="241" spans="1:12" s="23" customFormat="1" ht="22.5" hidden="1" x14ac:dyDescent="0.2">
      <c r="A241" s="20" t="s">
        <v>146</v>
      </c>
      <c r="B241" s="20" t="s">
        <v>147</v>
      </c>
      <c r="C241" s="21" t="s">
        <v>148</v>
      </c>
      <c r="D241" s="22">
        <v>1783288.75</v>
      </c>
      <c r="E241" s="22">
        <v>0</v>
      </c>
      <c r="F241" s="22">
        <v>1783288.75</v>
      </c>
      <c r="G241" s="22">
        <v>1606896.48</v>
      </c>
      <c r="H241" s="22"/>
      <c r="I241" s="45">
        <f t="shared" si="11"/>
        <v>1606896.48</v>
      </c>
      <c r="J241" s="22"/>
      <c r="K241" s="22">
        <f>G241</f>
        <v>1606896.48</v>
      </c>
      <c r="L241" s="21" t="s">
        <v>21</v>
      </c>
    </row>
    <row r="242" spans="1:12" ht="22.5" hidden="1" x14ac:dyDescent="0.2">
      <c r="A242" s="9" t="s">
        <v>146</v>
      </c>
      <c r="B242" s="9" t="s">
        <v>147</v>
      </c>
      <c r="C242" s="10" t="s">
        <v>148</v>
      </c>
      <c r="D242" s="11">
        <v>613340.02</v>
      </c>
      <c r="E242" s="11">
        <v>0</v>
      </c>
      <c r="F242" s="11">
        <v>613340.02</v>
      </c>
      <c r="G242" s="11">
        <v>613340.02</v>
      </c>
      <c r="H242" s="11"/>
      <c r="I242" s="45">
        <f t="shared" si="11"/>
        <v>613340.02</v>
      </c>
      <c r="J242" s="11"/>
      <c r="K242" s="11">
        <f>G242</f>
        <v>613340.02</v>
      </c>
      <c r="L242" s="10" t="s">
        <v>22</v>
      </c>
    </row>
    <row r="243" spans="1:12" ht="22.5" hidden="1" x14ac:dyDescent="0.2">
      <c r="A243" s="9" t="s">
        <v>146</v>
      </c>
      <c r="B243" s="9" t="s">
        <v>147</v>
      </c>
      <c r="C243" s="10" t="s">
        <v>148</v>
      </c>
      <c r="D243" s="11">
        <v>221219.41</v>
      </c>
      <c r="E243" s="11">
        <v>0</v>
      </c>
      <c r="F243" s="11">
        <v>221219.41</v>
      </c>
      <c r="G243" s="11">
        <v>221219.41</v>
      </c>
      <c r="H243" s="11"/>
      <c r="I243" s="45">
        <f t="shared" si="11"/>
        <v>221219.41</v>
      </c>
      <c r="J243" s="11"/>
      <c r="K243" s="11">
        <f t="shared" ref="K243:K299" si="13">G243</f>
        <v>221219.41</v>
      </c>
      <c r="L243" s="10" t="s">
        <v>23</v>
      </c>
    </row>
    <row r="244" spans="1:12" ht="22.5" hidden="1" x14ac:dyDescent="0.2">
      <c r="A244" s="9" t="s">
        <v>146</v>
      </c>
      <c r="B244" s="9" t="s">
        <v>147</v>
      </c>
      <c r="C244" s="10" t="s">
        <v>148</v>
      </c>
      <c r="D244" s="11">
        <v>833756.11</v>
      </c>
      <c r="E244" s="11">
        <v>0</v>
      </c>
      <c r="F244" s="11">
        <f>D244</f>
        <v>833756.11</v>
      </c>
      <c r="G244" s="11">
        <v>724733.47</v>
      </c>
      <c r="H244" s="11"/>
      <c r="I244" s="45">
        <f t="shared" si="11"/>
        <v>724733.47</v>
      </c>
      <c r="J244" s="11"/>
      <c r="K244" s="11">
        <f t="shared" si="13"/>
        <v>724733.47</v>
      </c>
      <c r="L244" s="10" t="s">
        <v>26</v>
      </c>
    </row>
    <row r="245" spans="1:12" ht="22.5" hidden="1" x14ac:dyDescent="0.2">
      <c r="A245" s="9" t="s">
        <v>146</v>
      </c>
      <c r="B245" s="9" t="s">
        <v>147</v>
      </c>
      <c r="C245" s="10" t="s">
        <v>148</v>
      </c>
      <c r="D245" s="11">
        <v>1207340.6399999999</v>
      </c>
      <c r="E245" s="11">
        <v>0</v>
      </c>
      <c r="F245" s="11">
        <v>1207340.6399999999</v>
      </c>
      <c r="G245" s="11">
        <v>1207340.6399999999</v>
      </c>
      <c r="H245" s="11"/>
      <c r="I245" s="45">
        <f t="shared" si="11"/>
        <v>1207340.6399999999</v>
      </c>
      <c r="J245" s="11"/>
      <c r="K245" s="11">
        <f t="shared" si="13"/>
        <v>1207340.6399999999</v>
      </c>
      <c r="L245" s="10" t="s">
        <v>34</v>
      </c>
    </row>
    <row r="246" spans="1:12" ht="22.5" hidden="1" x14ac:dyDescent="0.2">
      <c r="A246" s="9" t="s">
        <v>146</v>
      </c>
      <c r="B246" s="9" t="s">
        <v>147</v>
      </c>
      <c r="C246" s="10" t="s">
        <v>148</v>
      </c>
      <c r="D246" s="11">
        <v>176422.45</v>
      </c>
      <c r="E246" s="11">
        <v>0</v>
      </c>
      <c r="F246" s="11">
        <v>176422.45</v>
      </c>
      <c r="G246" s="11">
        <v>176422.45</v>
      </c>
      <c r="H246" s="11"/>
      <c r="I246" s="45">
        <f t="shared" si="11"/>
        <v>176422.45</v>
      </c>
      <c r="J246" s="11"/>
      <c r="K246" s="11">
        <f t="shared" si="13"/>
        <v>176422.45</v>
      </c>
      <c r="L246" s="10" t="s">
        <v>39</v>
      </c>
    </row>
    <row r="247" spans="1:12" ht="22.5" hidden="1" x14ac:dyDescent="0.2">
      <c r="A247" s="9" t="s">
        <v>146</v>
      </c>
      <c r="B247" s="9" t="s">
        <v>147</v>
      </c>
      <c r="C247" s="10" t="s">
        <v>148</v>
      </c>
      <c r="D247" s="11">
        <v>1131932.6599999999</v>
      </c>
      <c r="E247" s="11">
        <v>0</v>
      </c>
      <c r="F247" s="11">
        <v>1131932.6599999999</v>
      </c>
      <c r="G247" s="11">
        <v>1084481.3</v>
      </c>
      <c r="H247" s="11"/>
      <c r="I247" s="45">
        <f t="shared" si="11"/>
        <v>1084481.3</v>
      </c>
      <c r="J247" s="11"/>
      <c r="K247" s="11">
        <f t="shared" si="13"/>
        <v>1084481.3</v>
      </c>
      <c r="L247" s="10" t="s">
        <v>40</v>
      </c>
    </row>
    <row r="248" spans="1:12" s="23" customFormat="1" ht="22.5" hidden="1" x14ac:dyDescent="0.2">
      <c r="A248" s="20" t="s">
        <v>149</v>
      </c>
      <c r="B248" s="20" t="s">
        <v>150</v>
      </c>
      <c r="C248" s="21" t="s">
        <v>151</v>
      </c>
      <c r="D248" s="22">
        <v>35678382.969999999</v>
      </c>
      <c r="E248" s="22">
        <v>0</v>
      </c>
      <c r="F248" s="22">
        <v>35678382.969999999</v>
      </c>
      <c r="G248" s="22">
        <v>34872185.479999997</v>
      </c>
      <c r="H248" s="22"/>
      <c r="I248" s="45">
        <f t="shared" si="11"/>
        <v>34872185.479999997</v>
      </c>
      <c r="J248" s="22"/>
      <c r="K248" s="11">
        <f t="shared" si="13"/>
        <v>34872185.479999997</v>
      </c>
      <c r="L248" s="21" t="s">
        <v>20</v>
      </c>
    </row>
    <row r="249" spans="1:12" ht="22.5" hidden="1" x14ac:dyDescent="0.2">
      <c r="A249" s="9" t="s">
        <v>149</v>
      </c>
      <c r="B249" s="9" t="s">
        <v>150</v>
      </c>
      <c r="C249" s="10" t="s">
        <v>151</v>
      </c>
      <c r="D249" s="11">
        <v>97798263.159999996</v>
      </c>
      <c r="E249" s="11">
        <v>0</v>
      </c>
      <c r="F249" s="11">
        <v>97798263.159999996</v>
      </c>
      <c r="G249" s="11">
        <v>93865904.540000007</v>
      </c>
      <c r="H249" s="11"/>
      <c r="I249" s="45">
        <f t="shared" si="11"/>
        <v>93865904.540000007</v>
      </c>
      <c r="J249" s="11"/>
      <c r="K249" s="11">
        <f t="shared" si="13"/>
        <v>93865904.540000007</v>
      </c>
      <c r="L249" s="10" t="s">
        <v>21</v>
      </c>
    </row>
    <row r="250" spans="1:12" ht="22.5" hidden="1" x14ac:dyDescent="0.2">
      <c r="A250" s="9" t="s">
        <v>149</v>
      </c>
      <c r="B250" s="9" t="s">
        <v>150</v>
      </c>
      <c r="C250" s="10" t="s">
        <v>151</v>
      </c>
      <c r="D250" s="11">
        <v>33621180.950000003</v>
      </c>
      <c r="E250" s="11">
        <v>0</v>
      </c>
      <c r="F250" s="11">
        <v>33621180.950000003</v>
      </c>
      <c r="G250" s="11">
        <v>33299355.690000001</v>
      </c>
      <c r="H250" s="11"/>
      <c r="I250" s="45">
        <f t="shared" si="11"/>
        <v>33299355.690000001</v>
      </c>
      <c r="J250" s="11"/>
      <c r="K250" s="11">
        <f t="shared" si="13"/>
        <v>33299355.690000001</v>
      </c>
      <c r="L250" s="10" t="s">
        <v>22</v>
      </c>
    </row>
    <row r="251" spans="1:12" ht="22.5" hidden="1" x14ac:dyDescent="0.2">
      <c r="A251" s="9" t="s">
        <v>149</v>
      </c>
      <c r="B251" s="9" t="s">
        <v>150</v>
      </c>
      <c r="C251" s="10" t="s">
        <v>151</v>
      </c>
      <c r="D251" s="11">
        <v>94760162.170000002</v>
      </c>
      <c r="E251" s="11">
        <v>0</v>
      </c>
      <c r="F251" s="11">
        <v>94760162.170000002</v>
      </c>
      <c r="G251" s="11">
        <v>94665036.510000005</v>
      </c>
      <c r="H251" s="11"/>
      <c r="I251" s="45">
        <f t="shared" si="11"/>
        <v>94665036.510000005</v>
      </c>
      <c r="J251" s="11"/>
      <c r="K251" s="11">
        <f t="shared" si="13"/>
        <v>94665036.510000005</v>
      </c>
      <c r="L251" s="10" t="s">
        <v>23</v>
      </c>
    </row>
    <row r="252" spans="1:12" ht="22.5" hidden="1" x14ac:dyDescent="0.2">
      <c r="A252" s="9" t="s">
        <v>149</v>
      </c>
      <c r="B252" s="9" t="s">
        <v>150</v>
      </c>
      <c r="C252" s="10" t="s">
        <v>151</v>
      </c>
      <c r="D252" s="11">
        <v>47692959.799999997</v>
      </c>
      <c r="E252" s="11">
        <v>0</v>
      </c>
      <c r="F252" s="11">
        <v>47692959.799999997</v>
      </c>
      <c r="G252" s="11">
        <v>47617376.869999997</v>
      </c>
      <c r="H252" s="11"/>
      <c r="I252" s="45">
        <f t="shared" si="11"/>
        <v>47617376.869999997</v>
      </c>
      <c r="J252" s="11"/>
      <c r="K252" s="11">
        <f t="shared" si="13"/>
        <v>47617376.869999997</v>
      </c>
      <c r="L252" s="10" t="s">
        <v>24</v>
      </c>
    </row>
    <row r="253" spans="1:12" ht="22.5" hidden="1" x14ac:dyDescent="0.2">
      <c r="A253" s="9" t="s">
        <v>149</v>
      </c>
      <c r="B253" s="9" t="s">
        <v>150</v>
      </c>
      <c r="C253" s="10" t="s">
        <v>151</v>
      </c>
      <c r="D253" s="11">
        <v>13297666.91</v>
      </c>
      <c r="E253" s="11">
        <v>0</v>
      </c>
      <c r="F253" s="11">
        <v>13297666.91</v>
      </c>
      <c r="G253" s="11">
        <v>10122885.65</v>
      </c>
      <c r="H253" s="11"/>
      <c r="I253" s="45">
        <f t="shared" si="11"/>
        <v>10122885.65</v>
      </c>
      <c r="J253" s="11"/>
      <c r="K253" s="11">
        <f t="shared" si="13"/>
        <v>10122885.65</v>
      </c>
      <c r="L253" s="10" t="s">
        <v>25</v>
      </c>
    </row>
    <row r="254" spans="1:12" ht="22.5" hidden="1" x14ac:dyDescent="0.2">
      <c r="A254" s="9" t="s">
        <v>149</v>
      </c>
      <c r="B254" s="9" t="s">
        <v>150</v>
      </c>
      <c r="C254" s="10" t="s">
        <v>151</v>
      </c>
      <c r="D254" s="11">
        <v>191103947.75</v>
      </c>
      <c r="E254" s="11">
        <v>0</v>
      </c>
      <c r="F254" s="11">
        <v>191103947.75</v>
      </c>
      <c r="G254" s="11">
        <v>190603227.66999999</v>
      </c>
      <c r="H254" s="11"/>
      <c r="I254" s="45">
        <f t="shared" si="11"/>
        <v>190603227.66999999</v>
      </c>
      <c r="J254" s="11"/>
      <c r="K254" s="11">
        <f t="shared" si="13"/>
        <v>190603227.66999999</v>
      </c>
      <c r="L254" s="10" t="s">
        <v>26</v>
      </c>
    </row>
    <row r="255" spans="1:12" ht="22.5" hidden="1" x14ac:dyDescent="0.2">
      <c r="A255" s="9" t="s">
        <v>149</v>
      </c>
      <c r="B255" s="9" t="s">
        <v>150</v>
      </c>
      <c r="C255" s="10" t="s">
        <v>151</v>
      </c>
      <c r="D255" s="11">
        <v>86969701</v>
      </c>
      <c r="E255" s="11">
        <v>0</v>
      </c>
      <c r="F255" s="11">
        <v>86969701</v>
      </c>
      <c r="G255" s="11">
        <v>86969700.75</v>
      </c>
      <c r="H255" s="11"/>
      <c r="I255" s="45">
        <f t="shared" si="11"/>
        <v>86969700.75</v>
      </c>
      <c r="J255" s="11"/>
      <c r="K255" s="11">
        <f t="shared" si="13"/>
        <v>86969700.75</v>
      </c>
      <c r="L255" s="10" t="s">
        <v>27</v>
      </c>
    </row>
    <row r="256" spans="1:12" ht="22.5" hidden="1" x14ac:dyDescent="0.2">
      <c r="A256" s="9" t="s">
        <v>149</v>
      </c>
      <c r="B256" s="9" t="s">
        <v>150</v>
      </c>
      <c r="C256" s="10" t="s">
        <v>151</v>
      </c>
      <c r="D256" s="11">
        <v>31016010.870000001</v>
      </c>
      <c r="E256" s="11">
        <v>0</v>
      </c>
      <c r="F256" s="11">
        <v>31016010.870000001</v>
      </c>
      <c r="G256" s="11">
        <v>31016010.870000001</v>
      </c>
      <c r="H256" s="11"/>
      <c r="I256" s="45">
        <f t="shared" si="11"/>
        <v>31016010.870000001</v>
      </c>
      <c r="J256" s="11"/>
      <c r="K256" s="11">
        <f t="shared" si="13"/>
        <v>31016010.870000001</v>
      </c>
      <c r="L256" s="10" t="s">
        <v>28</v>
      </c>
    </row>
    <row r="257" spans="1:12" ht="22.5" hidden="1" x14ac:dyDescent="0.2">
      <c r="A257" s="9" t="s">
        <v>149</v>
      </c>
      <c r="B257" s="9" t="s">
        <v>150</v>
      </c>
      <c r="C257" s="10" t="s">
        <v>151</v>
      </c>
      <c r="D257" s="11">
        <v>80671991.769999996</v>
      </c>
      <c r="E257" s="11">
        <v>0</v>
      </c>
      <c r="F257" s="11">
        <v>80671991.769999996</v>
      </c>
      <c r="G257" s="11">
        <v>80596585.319999993</v>
      </c>
      <c r="H257" s="11"/>
      <c r="I257" s="45">
        <f t="shared" si="11"/>
        <v>80596585.319999993</v>
      </c>
      <c r="J257" s="11"/>
      <c r="K257" s="11">
        <f t="shared" si="13"/>
        <v>80596585.319999993</v>
      </c>
      <c r="L257" s="10" t="s">
        <v>29</v>
      </c>
    </row>
    <row r="258" spans="1:12" ht="22.5" hidden="1" x14ac:dyDescent="0.2">
      <c r="A258" s="9" t="s">
        <v>149</v>
      </c>
      <c r="B258" s="9" t="s">
        <v>150</v>
      </c>
      <c r="C258" s="10" t="s">
        <v>151</v>
      </c>
      <c r="D258" s="11">
        <v>12078397.789999999</v>
      </c>
      <c r="E258" s="11">
        <v>0</v>
      </c>
      <c r="F258" s="11">
        <v>12078397.789999999</v>
      </c>
      <c r="G258" s="11">
        <v>12078397.789999999</v>
      </c>
      <c r="H258" s="11"/>
      <c r="I258" s="45">
        <f t="shared" si="11"/>
        <v>12078397.789999999</v>
      </c>
      <c r="J258" s="11"/>
      <c r="K258" s="11">
        <f t="shared" si="13"/>
        <v>12078397.789999999</v>
      </c>
      <c r="L258" s="10" t="s">
        <v>30</v>
      </c>
    </row>
    <row r="259" spans="1:12" ht="22.5" hidden="1" x14ac:dyDescent="0.2">
      <c r="A259" s="9" t="s">
        <v>149</v>
      </c>
      <c r="B259" s="9" t="s">
        <v>150</v>
      </c>
      <c r="C259" s="10" t="s">
        <v>151</v>
      </c>
      <c r="D259" s="11">
        <v>38590722.409999996</v>
      </c>
      <c r="E259" s="11">
        <v>0</v>
      </c>
      <c r="F259" s="11">
        <v>38590722.409999996</v>
      </c>
      <c r="G259" s="11">
        <v>38233884.210000001</v>
      </c>
      <c r="H259" s="11"/>
      <c r="I259" s="45">
        <f t="shared" si="11"/>
        <v>38233884.210000001</v>
      </c>
      <c r="J259" s="11"/>
      <c r="K259" s="11">
        <f t="shared" si="13"/>
        <v>38233884.210000001</v>
      </c>
      <c r="L259" s="10" t="s">
        <v>31</v>
      </c>
    </row>
    <row r="260" spans="1:12" ht="22.5" hidden="1" x14ac:dyDescent="0.2">
      <c r="A260" s="9" t="s">
        <v>149</v>
      </c>
      <c r="B260" s="9" t="s">
        <v>150</v>
      </c>
      <c r="C260" s="10" t="s">
        <v>151</v>
      </c>
      <c r="D260" s="11">
        <v>103854962.81999999</v>
      </c>
      <c r="E260" s="11">
        <v>0</v>
      </c>
      <c r="F260" s="11">
        <v>103854962.81999999</v>
      </c>
      <c r="G260" s="11">
        <v>103854962.81999999</v>
      </c>
      <c r="H260" s="11"/>
      <c r="I260" s="45">
        <f t="shared" si="11"/>
        <v>103854962.81999999</v>
      </c>
      <c r="J260" s="11"/>
      <c r="K260" s="11">
        <f t="shared" si="13"/>
        <v>103854962.81999999</v>
      </c>
      <c r="L260" s="10" t="s">
        <v>32</v>
      </c>
    </row>
    <row r="261" spans="1:12" ht="22.5" hidden="1" x14ac:dyDescent="0.2">
      <c r="A261" s="9" t="s">
        <v>149</v>
      </c>
      <c r="B261" s="9" t="s">
        <v>150</v>
      </c>
      <c r="C261" s="10" t="s">
        <v>151</v>
      </c>
      <c r="D261" s="11">
        <v>23365280.289999999</v>
      </c>
      <c r="E261" s="11">
        <v>0</v>
      </c>
      <c r="F261" s="11">
        <v>23365280.289999999</v>
      </c>
      <c r="G261" s="11">
        <v>23365280.289999999</v>
      </c>
      <c r="H261" s="11"/>
      <c r="I261" s="45">
        <f t="shared" si="11"/>
        <v>23365280.289999999</v>
      </c>
      <c r="J261" s="11"/>
      <c r="K261" s="11">
        <f t="shared" si="13"/>
        <v>23365280.289999999</v>
      </c>
      <c r="L261" s="10" t="s">
        <v>33</v>
      </c>
    </row>
    <row r="262" spans="1:12" ht="22.5" hidden="1" x14ac:dyDescent="0.2">
      <c r="A262" s="9" t="s">
        <v>149</v>
      </c>
      <c r="B262" s="9" t="s">
        <v>150</v>
      </c>
      <c r="C262" s="10" t="s">
        <v>151</v>
      </c>
      <c r="D262" s="11">
        <v>40746341.299999997</v>
      </c>
      <c r="E262" s="11">
        <v>0</v>
      </c>
      <c r="F262" s="11">
        <v>40746341.299999997</v>
      </c>
      <c r="G262" s="11">
        <v>40746341.299999997</v>
      </c>
      <c r="H262" s="11"/>
      <c r="I262" s="45">
        <f t="shared" si="11"/>
        <v>40746341.299999997</v>
      </c>
      <c r="J262" s="11"/>
      <c r="K262" s="11">
        <f t="shared" si="13"/>
        <v>40746341.299999997</v>
      </c>
      <c r="L262" s="10" t="s">
        <v>34</v>
      </c>
    </row>
    <row r="263" spans="1:12" ht="22.5" hidden="1" x14ac:dyDescent="0.2">
      <c r="A263" s="9" t="s">
        <v>149</v>
      </c>
      <c r="B263" s="9" t="s">
        <v>150</v>
      </c>
      <c r="C263" s="10" t="s">
        <v>151</v>
      </c>
      <c r="D263" s="11">
        <v>130484805.23</v>
      </c>
      <c r="E263" s="11">
        <v>0</v>
      </c>
      <c r="F263" s="11">
        <v>130484805.23</v>
      </c>
      <c r="G263" s="11">
        <v>130484805.23</v>
      </c>
      <c r="H263" s="11"/>
      <c r="I263" s="45">
        <f t="shared" si="11"/>
        <v>130484805.23</v>
      </c>
      <c r="J263" s="11"/>
      <c r="K263" s="11">
        <f t="shared" si="13"/>
        <v>130484805.23</v>
      </c>
      <c r="L263" s="10" t="s">
        <v>35</v>
      </c>
    </row>
    <row r="264" spans="1:12" ht="22.5" hidden="1" x14ac:dyDescent="0.2">
      <c r="A264" s="9" t="s">
        <v>149</v>
      </c>
      <c r="B264" s="9" t="s">
        <v>150</v>
      </c>
      <c r="C264" s="10" t="s">
        <v>151</v>
      </c>
      <c r="D264" s="11">
        <v>80868214.170000002</v>
      </c>
      <c r="E264" s="11">
        <v>0</v>
      </c>
      <c r="F264" s="11">
        <v>80868214.170000002</v>
      </c>
      <c r="G264" s="11">
        <v>80868214.170000002</v>
      </c>
      <c r="H264" s="11"/>
      <c r="I264" s="45">
        <f t="shared" si="11"/>
        <v>80868214.170000002</v>
      </c>
      <c r="J264" s="11"/>
      <c r="K264" s="11">
        <f t="shared" si="13"/>
        <v>80868214.170000002</v>
      </c>
      <c r="L264" s="10" t="s">
        <v>36</v>
      </c>
    </row>
    <row r="265" spans="1:12" ht="22.5" hidden="1" x14ac:dyDescent="0.2">
      <c r="A265" s="9" t="s">
        <v>149</v>
      </c>
      <c r="B265" s="9" t="s">
        <v>150</v>
      </c>
      <c r="C265" s="10" t="s">
        <v>151</v>
      </c>
      <c r="D265" s="11">
        <v>183947895.78</v>
      </c>
      <c r="E265" s="11">
        <v>0</v>
      </c>
      <c r="F265" s="11">
        <v>183947895.78</v>
      </c>
      <c r="G265" s="11">
        <v>172613509.19</v>
      </c>
      <c r="H265" s="11"/>
      <c r="I265" s="45">
        <f t="shared" si="11"/>
        <v>172613509.19</v>
      </c>
      <c r="J265" s="11"/>
      <c r="K265" s="11">
        <f t="shared" si="13"/>
        <v>172613509.19</v>
      </c>
      <c r="L265" s="10" t="s">
        <v>37</v>
      </c>
    </row>
    <row r="266" spans="1:12" ht="22.5" hidden="1" x14ac:dyDescent="0.2">
      <c r="A266" s="9" t="s">
        <v>149</v>
      </c>
      <c r="B266" s="9" t="s">
        <v>150</v>
      </c>
      <c r="C266" s="10" t="s">
        <v>151</v>
      </c>
      <c r="D266" s="11">
        <v>107636204.22</v>
      </c>
      <c r="E266" s="11">
        <v>0</v>
      </c>
      <c r="F266" s="11">
        <v>107636204.22</v>
      </c>
      <c r="G266" s="11">
        <v>107636204.22</v>
      </c>
      <c r="H266" s="11"/>
      <c r="I266" s="45">
        <f t="shared" si="11"/>
        <v>107636204.22</v>
      </c>
      <c r="J266" s="11"/>
      <c r="K266" s="11">
        <f t="shared" si="13"/>
        <v>107636204.22</v>
      </c>
      <c r="L266" s="10" t="s">
        <v>38</v>
      </c>
    </row>
    <row r="267" spans="1:12" ht="22.5" hidden="1" x14ac:dyDescent="0.2">
      <c r="A267" s="9" t="s">
        <v>149</v>
      </c>
      <c r="B267" s="9" t="s">
        <v>150</v>
      </c>
      <c r="C267" s="10" t="s">
        <v>151</v>
      </c>
      <c r="D267" s="11">
        <v>342200000.68000001</v>
      </c>
      <c r="E267" s="11">
        <v>0</v>
      </c>
      <c r="F267" s="11">
        <v>342200000.68000001</v>
      </c>
      <c r="G267" s="11">
        <v>342111846.5</v>
      </c>
      <c r="H267" s="11"/>
      <c r="I267" s="45">
        <f t="shared" si="11"/>
        <v>342111846.5</v>
      </c>
      <c r="J267" s="11"/>
      <c r="K267" s="11">
        <f t="shared" si="13"/>
        <v>342111846.5</v>
      </c>
      <c r="L267" s="10" t="s">
        <v>39</v>
      </c>
    </row>
    <row r="268" spans="1:12" ht="22.5" hidden="1" x14ac:dyDescent="0.2">
      <c r="A268" s="9" t="s">
        <v>149</v>
      </c>
      <c r="B268" s="9" t="s">
        <v>150</v>
      </c>
      <c r="C268" s="10" t="s">
        <v>151</v>
      </c>
      <c r="D268" s="11">
        <v>14750337.48</v>
      </c>
      <c r="E268" s="11">
        <v>0</v>
      </c>
      <c r="F268" s="11">
        <v>14750337.48</v>
      </c>
      <c r="G268" s="11">
        <v>14750337.48</v>
      </c>
      <c r="H268" s="11"/>
      <c r="I268" s="45">
        <f t="shared" si="11"/>
        <v>14750337.48</v>
      </c>
      <c r="J268" s="11"/>
      <c r="K268" s="11">
        <f t="shared" si="13"/>
        <v>14750337.48</v>
      </c>
      <c r="L268" s="10" t="s">
        <v>40</v>
      </c>
    </row>
    <row r="269" spans="1:12" ht="22.5" hidden="1" x14ac:dyDescent="0.2">
      <c r="A269" s="9" t="s">
        <v>149</v>
      </c>
      <c r="B269" s="9" t="s">
        <v>150</v>
      </c>
      <c r="C269" s="10" t="s">
        <v>151</v>
      </c>
      <c r="D269" s="11">
        <v>523329197.91000003</v>
      </c>
      <c r="E269" s="11">
        <v>0</v>
      </c>
      <c r="F269" s="11">
        <v>523329197.91000003</v>
      </c>
      <c r="G269" s="11">
        <v>523329197.91000003</v>
      </c>
      <c r="H269" s="11"/>
      <c r="I269" s="45">
        <f t="shared" si="11"/>
        <v>523329197.91000003</v>
      </c>
      <c r="J269" s="11"/>
      <c r="K269" s="11">
        <f t="shared" si="13"/>
        <v>523329197.91000003</v>
      </c>
      <c r="L269" s="10" t="s">
        <v>41</v>
      </c>
    </row>
    <row r="270" spans="1:12" ht="22.5" hidden="1" x14ac:dyDescent="0.2">
      <c r="A270" s="9" t="s">
        <v>149</v>
      </c>
      <c r="B270" s="9" t="s">
        <v>150</v>
      </c>
      <c r="C270" s="10" t="s">
        <v>151</v>
      </c>
      <c r="D270" s="11">
        <v>120788631.04000001</v>
      </c>
      <c r="E270" s="11">
        <v>0</v>
      </c>
      <c r="F270" s="11">
        <v>120788631.04000001</v>
      </c>
      <c r="G270" s="11">
        <v>118779344.38</v>
      </c>
      <c r="H270" s="11"/>
      <c r="I270" s="45">
        <f t="shared" si="11"/>
        <v>118779344.38</v>
      </c>
      <c r="J270" s="11"/>
      <c r="K270" s="11">
        <f t="shared" si="13"/>
        <v>118779344.38</v>
      </c>
      <c r="L270" s="10" t="s">
        <v>43</v>
      </c>
    </row>
    <row r="271" spans="1:12" ht="22.5" hidden="1" x14ac:dyDescent="0.2">
      <c r="A271" s="9" t="s">
        <v>149</v>
      </c>
      <c r="B271" s="9" t="s">
        <v>150</v>
      </c>
      <c r="C271" s="10" t="s">
        <v>151</v>
      </c>
      <c r="D271" s="11">
        <v>63334312.450000003</v>
      </c>
      <c r="E271" s="11">
        <v>0</v>
      </c>
      <c r="F271" s="11">
        <v>63334312.450000003</v>
      </c>
      <c r="G271" s="11">
        <v>63334312.390000001</v>
      </c>
      <c r="H271" s="11"/>
      <c r="I271" s="45">
        <f t="shared" ref="I271:I334" si="14">J271+K271</f>
        <v>63334312.390000001</v>
      </c>
      <c r="J271" s="11"/>
      <c r="K271" s="11">
        <f t="shared" si="13"/>
        <v>63334312.390000001</v>
      </c>
      <c r="L271" s="10" t="s">
        <v>44</v>
      </c>
    </row>
    <row r="272" spans="1:12" ht="22.5" hidden="1" x14ac:dyDescent="0.2">
      <c r="A272" s="9" t="s">
        <v>149</v>
      </c>
      <c r="B272" s="9" t="s">
        <v>150</v>
      </c>
      <c r="C272" s="10" t="s">
        <v>151</v>
      </c>
      <c r="D272" s="11">
        <v>140743150.80000001</v>
      </c>
      <c r="E272" s="11">
        <v>0</v>
      </c>
      <c r="F272" s="11">
        <v>140743150.80000001</v>
      </c>
      <c r="G272" s="11">
        <v>140743150.80000001</v>
      </c>
      <c r="H272" s="11"/>
      <c r="I272" s="45">
        <f t="shared" si="14"/>
        <v>140743150.80000001</v>
      </c>
      <c r="J272" s="11"/>
      <c r="K272" s="11">
        <f t="shared" si="13"/>
        <v>140743150.80000001</v>
      </c>
      <c r="L272" s="10" t="s">
        <v>45</v>
      </c>
    </row>
    <row r="273" spans="1:12" ht="22.5" hidden="1" x14ac:dyDescent="0.2">
      <c r="A273" s="9" t="s">
        <v>149</v>
      </c>
      <c r="B273" s="9" t="s">
        <v>150</v>
      </c>
      <c r="C273" s="10" t="s">
        <v>151</v>
      </c>
      <c r="D273" s="11">
        <v>454655475.81</v>
      </c>
      <c r="E273" s="11">
        <v>0</v>
      </c>
      <c r="F273" s="11">
        <v>454655475.81</v>
      </c>
      <c r="G273" s="11">
        <v>431909860.94</v>
      </c>
      <c r="H273" s="11"/>
      <c r="I273" s="45">
        <f t="shared" si="14"/>
        <v>431909860.94</v>
      </c>
      <c r="J273" s="11"/>
      <c r="K273" s="11">
        <f t="shared" si="13"/>
        <v>431909860.94</v>
      </c>
      <c r="L273" s="10" t="s">
        <v>46</v>
      </c>
    </row>
    <row r="274" spans="1:12" ht="22.5" hidden="1" x14ac:dyDescent="0.2">
      <c r="A274" s="9" t="s">
        <v>149</v>
      </c>
      <c r="B274" s="9" t="s">
        <v>150</v>
      </c>
      <c r="C274" s="10" t="s">
        <v>151</v>
      </c>
      <c r="D274" s="11">
        <v>60602468.280000001</v>
      </c>
      <c r="E274" s="11">
        <v>0</v>
      </c>
      <c r="F274" s="11">
        <v>60602468.280000001</v>
      </c>
      <c r="G274" s="11">
        <v>60602468.280000001</v>
      </c>
      <c r="H274" s="11"/>
      <c r="I274" s="45">
        <f t="shared" si="14"/>
        <v>60602468.280000001</v>
      </c>
      <c r="J274" s="11"/>
      <c r="K274" s="11">
        <f t="shared" si="13"/>
        <v>60602468.280000001</v>
      </c>
      <c r="L274" s="10" t="s">
        <v>47</v>
      </c>
    </row>
    <row r="275" spans="1:12" s="23" customFormat="1" ht="45" hidden="1" x14ac:dyDescent="0.2">
      <c r="A275" s="20" t="s">
        <v>149</v>
      </c>
      <c r="B275" s="20" t="s">
        <v>152</v>
      </c>
      <c r="C275" s="21" t="s">
        <v>153</v>
      </c>
      <c r="D275" s="22">
        <v>4536414.49</v>
      </c>
      <c r="E275" s="22">
        <v>0</v>
      </c>
      <c r="F275" s="22">
        <v>4536414.49</v>
      </c>
      <c r="G275" s="22">
        <v>4491555.49</v>
      </c>
      <c r="H275" s="22"/>
      <c r="I275" s="45">
        <f t="shared" si="14"/>
        <v>4491555.49</v>
      </c>
      <c r="J275" s="22"/>
      <c r="K275" s="11">
        <f t="shared" si="13"/>
        <v>4491555.49</v>
      </c>
      <c r="L275" s="21" t="s">
        <v>22</v>
      </c>
    </row>
    <row r="276" spans="1:12" ht="45" hidden="1" x14ac:dyDescent="0.2">
      <c r="A276" s="9" t="s">
        <v>149</v>
      </c>
      <c r="B276" s="9" t="s">
        <v>152</v>
      </c>
      <c r="C276" s="10" t="s">
        <v>153</v>
      </c>
      <c r="D276" s="11">
        <v>148499551</v>
      </c>
      <c r="E276" s="11">
        <v>0</v>
      </c>
      <c r="F276" s="11">
        <v>148499551</v>
      </c>
      <c r="G276" s="11">
        <v>146839840.81999999</v>
      </c>
      <c r="H276" s="11"/>
      <c r="I276" s="45">
        <f t="shared" si="14"/>
        <v>146839840.81999999</v>
      </c>
      <c r="J276" s="11"/>
      <c r="K276" s="11">
        <f t="shared" si="13"/>
        <v>146839840.81999999</v>
      </c>
      <c r="L276" s="10" t="s">
        <v>42</v>
      </c>
    </row>
    <row r="277" spans="1:12" ht="45" hidden="1" x14ac:dyDescent="0.2">
      <c r="A277" s="9" t="s">
        <v>149</v>
      </c>
      <c r="B277" s="9" t="s">
        <v>152</v>
      </c>
      <c r="C277" s="10" t="s">
        <v>153</v>
      </c>
      <c r="D277" s="11">
        <v>3509439.96</v>
      </c>
      <c r="E277" s="11">
        <v>0</v>
      </c>
      <c r="F277" s="11">
        <v>3509439.96</v>
      </c>
      <c r="G277" s="11">
        <v>2737230.48</v>
      </c>
      <c r="H277" s="11"/>
      <c r="I277" s="45">
        <f t="shared" si="14"/>
        <v>2737230.48</v>
      </c>
      <c r="J277" s="11"/>
      <c r="K277" s="11">
        <f t="shared" si="13"/>
        <v>2737230.48</v>
      </c>
      <c r="L277" s="10" t="s">
        <v>48</v>
      </c>
    </row>
    <row r="278" spans="1:12" s="23" customFormat="1" ht="67.5" hidden="1" x14ac:dyDescent="0.2">
      <c r="A278" s="20" t="s">
        <v>154</v>
      </c>
      <c r="B278" s="20" t="s">
        <v>155</v>
      </c>
      <c r="C278" s="24" t="s">
        <v>156</v>
      </c>
      <c r="D278" s="22">
        <v>42.22</v>
      </c>
      <c r="E278" s="22">
        <v>0</v>
      </c>
      <c r="F278" s="22">
        <v>42.22</v>
      </c>
      <c r="G278" s="22">
        <v>42.22</v>
      </c>
      <c r="H278" s="22"/>
      <c r="I278" s="45">
        <f t="shared" si="14"/>
        <v>42.22</v>
      </c>
      <c r="J278" s="22"/>
      <c r="K278" s="11">
        <f t="shared" si="13"/>
        <v>42.22</v>
      </c>
      <c r="L278" s="21" t="s">
        <v>21</v>
      </c>
    </row>
    <row r="279" spans="1:12" ht="67.5" hidden="1" x14ac:dyDescent="0.2">
      <c r="A279" s="9" t="s">
        <v>154</v>
      </c>
      <c r="B279" s="9" t="s">
        <v>155</v>
      </c>
      <c r="C279" s="12" t="s">
        <v>156</v>
      </c>
      <c r="D279" s="11">
        <v>631.67999999999995</v>
      </c>
      <c r="E279" s="11">
        <v>0</v>
      </c>
      <c r="F279" s="11">
        <v>631.67999999999995</v>
      </c>
      <c r="G279" s="11">
        <v>631.67999999999995</v>
      </c>
      <c r="H279" s="11"/>
      <c r="I279" s="45">
        <f t="shared" si="14"/>
        <v>631.67999999999995</v>
      </c>
      <c r="J279" s="11"/>
      <c r="K279" s="11">
        <f t="shared" si="13"/>
        <v>631.67999999999995</v>
      </c>
      <c r="L279" s="10" t="s">
        <v>22</v>
      </c>
    </row>
    <row r="280" spans="1:12" ht="67.5" hidden="1" x14ac:dyDescent="0.2">
      <c r="A280" s="9" t="s">
        <v>154</v>
      </c>
      <c r="B280" s="9" t="s">
        <v>155</v>
      </c>
      <c r="C280" s="12" t="s">
        <v>156</v>
      </c>
      <c r="D280" s="11">
        <v>211.06</v>
      </c>
      <c r="E280" s="11">
        <v>0</v>
      </c>
      <c r="F280" s="11">
        <v>211.06</v>
      </c>
      <c r="G280" s="11">
        <v>211.06</v>
      </c>
      <c r="H280" s="11"/>
      <c r="I280" s="45">
        <f t="shared" si="14"/>
        <v>211.06</v>
      </c>
      <c r="J280" s="11"/>
      <c r="K280" s="11">
        <f t="shared" si="13"/>
        <v>211.06</v>
      </c>
      <c r="L280" s="10" t="s">
        <v>23</v>
      </c>
    </row>
    <row r="281" spans="1:12" ht="67.5" hidden="1" x14ac:dyDescent="0.2">
      <c r="A281" s="9" t="s">
        <v>154</v>
      </c>
      <c r="B281" s="9" t="s">
        <v>155</v>
      </c>
      <c r="C281" s="12" t="s">
        <v>156</v>
      </c>
      <c r="D281" s="11">
        <v>170.53</v>
      </c>
      <c r="E281" s="11">
        <v>0</v>
      </c>
      <c r="F281" s="11">
        <v>170.53</v>
      </c>
      <c r="G281" s="11">
        <v>170.53</v>
      </c>
      <c r="H281" s="11"/>
      <c r="I281" s="45">
        <f t="shared" si="14"/>
        <v>170.53</v>
      </c>
      <c r="J281" s="11"/>
      <c r="K281" s="11">
        <f t="shared" si="13"/>
        <v>170.53</v>
      </c>
      <c r="L281" s="10" t="s">
        <v>25</v>
      </c>
    </row>
    <row r="282" spans="1:12" ht="67.5" hidden="1" x14ac:dyDescent="0.2">
      <c r="A282" s="9" t="s">
        <v>154</v>
      </c>
      <c r="B282" s="9" t="s">
        <v>155</v>
      </c>
      <c r="C282" s="12" t="s">
        <v>156</v>
      </c>
      <c r="D282" s="11">
        <v>51372.05</v>
      </c>
      <c r="E282" s="11">
        <v>0</v>
      </c>
      <c r="F282" s="11">
        <v>51372.05</v>
      </c>
      <c r="G282" s="11">
        <v>51372.05</v>
      </c>
      <c r="H282" s="11"/>
      <c r="I282" s="45">
        <f t="shared" si="14"/>
        <v>51372.05</v>
      </c>
      <c r="J282" s="11"/>
      <c r="K282" s="11">
        <f t="shared" si="13"/>
        <v>51372.05</v>
      </c>
      <c r="L282" s="10" t="s">
        <v>26</v>
      </c>
    </row>
    <row r="283" spans="1:12" ht="67.5" hidden="1" x14ac:dyDescent="0.2">
      <c r="A283" s="9" t="s">
        <v>154</v>
      </c>
      <c r="B283" s="9" t="s">
        <v>155</v>
      </c>
      <c r="C283" s="12" t="s">
        <v>156</v>
      </c>
      <c r="D283" s="11">
        <v>298.51</v>
      </c>
      <c r="E283" s="11">
        <v>0</v>
      </c>
      <c r="F283" s="11">
        <v>298.51</v>
      </c>
      <c r="G283" s="11">
        <v>298.51</v>
      </c>
      <c r="H283" s="11"/>
      <c r="I283" s="45">
        <f t="shared" si="14"/>
        <v>298.51</v>
      </c>
      <c r="J283" s="11"/>
      <c r="K283" s="11">
        <f t="shared" si="13"/>
        <v>298.51</v>
      </c>
      <c r="L283" s="10" t="s">
        <v>27</v>
      </c>
    </row>
    <row r="284" spans="1:12" ht="67.5" hidden="1" x14ac:dyDescent="0.2">
      <c r="A284" s="9" t="s">
        <v>154</v>
      </c>
      <c r="B284" s="9" t="s">
        <v>155</v>
      </c>
      <c r="C284" s="12" t="s">
        <v>156</v>
      </c>
      <c r="D284" s="11">
        <v>42.52</v>
      </c>
      <c r="E284" s="11">
        <v>0</v>
      </c>
      <c r="F284" s="11">
        <v>42.52</v>
      </c>
      <c r="G284" s="11">
        <v>42.52</v>
      </c>
      <c r="H284" s="11"/>
      <c r="I284" s="45">
        <f t="shared" si="14"/>
        <v>42.52</v>
      </c>
      <c r="J284" s="11"/>
      <c r="K284" s="11">
        <f t="shared" si="13"/>
        <v>42.52</v>
      </c>
      <c r="L284" s="10" t="s">
        <v>28</v>
      </c>
    </row>
    <row r="285" spans="1:12" ht="67.5" hidden="1" x14ac:dyDescent="0.2">
      <c r="A285" s="9" t="s">
        <v>154</v>
      </c>
      <c r="B285" s="9" t="s">
        <v>155</v>
      </c>
      <c r="C285" s="12" t="s">
        <v>156</v>
      </c>
      <c r="D285" s="11">
        <v>85.53</v>
      </c>
      <c r="E285" s="11">
        <v>0</v>
      </c>
      <c r="F285" s="11">
        <v>85.53</v>
      </c>
      <c r="G285" s="11">
        <v>85.53</v>
      </c>
      <c r="H285" s="11"/>
      <c r="I285" s="45">
        <f t="shared" si="14"/>
        <v>85.53</v>
      </c>
      <c r="J285" s="11"/>
      <c r="K285" s="11">
        <f t="shared" si="13"/>
        <v>85.53</v>
      </c>
      <c r="L285" s="10" t="s">
        <v>29</v>
      </c>
    </row>
    <row r="286" spans="1:12" ht="67.5" hidden="1" x14ac:dyDescent="0.2">
      <c r="A286" s="9" t="s">
        <v>154</v>
      </c>
      <c r="B286" s="9" t="s">
        <v>155</v>
      </c>
      <c r="C286" s="12" t="s">
        <v>156</v>
      </c>
      <c r="D286" s="11">
        <v>127.39</v>
      </c>
      <c r="E286" s="11">
        <v>0</v>
      </c>
      <c r="F286" s="11">
        <v>127.39</v>
      </c>
      <c r="G286" s="11">
        <v>127.39</v>
      </c>
      <c r="H286" s="11"/>
      <c r="I286" s="45">
        <f t="shared" si="14"/>
        <v>127.39</v>
      </c>
      <c r="J286" s="11"/>
      <c r="K286" s="11">
        <f t="shared" si="13"/>
        <v>127.39</v>
      </c>
      <c r="L286" s="10" t="s">
        <v>30</v>
      </c>
    </row>
    <row r="287" spans="1:12" ht="67.5" hidden="1" x14ac:dyDescent="0.2">
      <c r="A287" s="9" t="s">
        <v>154</v>
      </c>
      <c r="B287" s="9" t="s">
        <v>155</v>
      </c>
      <c r="C287" s="12" t="s">
        <v>156</v>
      </c>
      <c r="D287" s="11">
        <v>84.95</v>
      </c>
      <c r="E287" s="11">
        <v>0</v>
      </c>
      <c r="F287" s="11">
        <v>84.95</v>
      </c>
      <c r="G287" s="11">
        <v>84.95</v>
      </c>
      <c r="H287" s="11"/>
      <c r="I287" s="45">
        <f t="shared" si="14"/>
        <v>84.95</v>
      </c>
      <c r="J287" s="11"/>
      <c r="K287" s="11">
        <f t="shared" si="13"/>
        <v>84.95</v>
      </c>
      <c r="L287" s="10" t="s">
        <v>31</v>
      </c>
    </row>
    <row r="288" spans="1:12" ht="67.5" hidden="1" x14ac:dyDescent="0.2">
      <c r="A288" s="9" t="s">
        <v>154</v>
      </c>
      <c r="B288" s="9" t="s">
        <v>155</v>
      </c>
      <c r="C288" s="12" t="s">
        <v>156</v>
      </c>
      <c r="D288" s="11">
        <v>42.24</v>
      </c>
      <c r="E288" s="11">
        <v>0</v>
      </c>
      <c r="F288" s="11">
        <v>42.24</v>
      </c>
      <c r="G288" s="11">
        <v>42.24</v>
      </c>
      <c r="H288" s="11"/>
      <c r="I288" s="45">
        <f t="shared" si="14"/>
        <v>42.24</v>
      </c>
      <c r="J288" s="11"/>
      <c r="K288" s="11">
        <f t="shared" si="13"/>
        <v>42.24</v>
      </c>
      <c r="L288" s="10" t="s">
        <v>32</v>
      </c>
    </row>
    <row r="289" spans="1:12" ht="67.5" hidden="1" x14ac:dyDescent="0.2">
      <c r="A289" s="9" t="s">
        <v>154</v>
      </c>
      <c r="B289" s="9" t="s">
        <v>155</v>
      </c>
      <c r="C289" s="12" t="s">
        <v>156</v>
      </c>
      <c r="D289" s="11">
        <v>24169.38</v>
      </c>
      <c r="E289" s="11">
        <v>0</v>
      </c>
      <c r="F289" s="11">
        <v>24169.38</v>
      </c>
      <c r="G289" s="11">
        <v>24169.38</v>
      </c>
      <c r="H289" s="11"/>
      <c r="I289" s="45">
        <f t="shared" si="14"/>
        <v>24169.38</v>
      </c>
      <c r="J289" s="11"/>
      <c r="K289" s="11">
        <f t="shared" si="13"/>
        <v>24169.38</v>
      </c>
      <c r="L289" s="10" t="s">
        <v>35</v>
      </c>
    </row>
    <row r="290" spans="1:12" ht="67.5" hidden="1" x14ac:dyDescent="0.2">
      <c r="A290" s="9" t="s">
        <v>154</v>
      </c>
      <c r="B290" s="9" t="s">
        <v>155</v>
      </c>
      <c r="C290" s="12" t="s">
        <v>156</v>
      </c>
      <c r="D290" s="11">
        <v>84.88</v>
      </c>
      <c r="E290" s="11">
        <v>0</v>
      </c>
      <c r="F290" s="11">
        <v>84.88</v>
      </c>
      <c r="G290" s="11">
        <v>84.88</v>
      </c>
      <c r="H290" s="11"/>
      <c r="I290" s="45">
        <f t="shared" si="14"/>
        <v>84.88</v>
      </c>
      <c r="J290" s="11"/>
      <c r="K290" s="11">
        <f t="shared" si="13"/>
        <v>84.88</v>
      </c>
      <c r="L290" s="10" t="s">
        <v>38</v>
      </c>
    </row>
    <row r="291" spans="1:12" ht="67.5" hidden="1" x14ac:dyDescent="0.2">
      <c r="A291" s="9" t="s">
        <v>154</v>
      </c>
      <c r="B291" s="9" t="s">
        <v>155</v>
      </c>
      <c r="C291" s="12" t="s">
        <v>156</v>
      </c>
      <c r="D291" s="11">
        <v>32096.98</v>
      </c>
      <c r="E291" s="11">
        <v>0</v>
      </c>
      <c r="F291" s="11">
        <v>32096.98</v>
      </c>
      <c r="G291" s="11">
        <v>32096.98</v>
      </c>
      <c r="H291" s="11"/>
      <c r="I291" s="45">
        <f t="shared" si="14"/>
        <v>32096.98</v>
      </c>
      <c r="J291" s="11"/>
      <c r="K291" s="11">
        <f t="shared" si="13"/>
        <v>32096.98</v>
      </c>
      <c r="L291" s="10" t="s">
        <v>39</v>
      </c>
    </row>
    <row r="292" spans="1:12" ht="67.5" hidden="1" x14ac:dyDescent="0.2">
      <c r="A292" s="9" t="s">
        <v>154</v>
      </c>
      <c r="B292" s="9" t="s">
        <v>155</v>
      </c>
      <c r="C292" s="12" t="s">
        <v>156</v>
      </c>
      <c r="D292" s="11">
        <v>43.18</v>
      </c>
      <c r="E292" s="11">
        <v>0</v>
      </c>
      <c r="F292" s="11">
        <v>43.18</v>
      </c>
      <c r="G292" s="11">
        <v>43.18</v>
      </c>
      <c r="H292" s="11"/>
      <c r="I292" s="45">
        <f t="shared" si="14"/>
        <v>43.18</v>
      </c>
      <c r="J292" s="11"/>
      <c r="K292" s="11">
        <f t="shared" si="13"/>
        <v>43.18</v>
      </c>
      <c r="L292" s="10" t="s">
        <v>40</v>
      </c>
    </row>
    <row r="293" spans="1:12" ht="67.5" hidden="1" x14ac:dyDescent="0.2">
      <c r="A293" s="9" t="s">
        <v>154</v>
      </c>
      <c r="B293" s="9" t="s">
        <v>155</v>
      </c>
      <c r="C293" s="12" t="s">
        <v>156</v>
      </c>
      <c r="D293" s="11">
        <v>209.85</v>
      </c>
      <c r="E293" s="11">
        <v>0</v>
      </c>
      <c r="F293" s="11">
        <v>209.85</v>
      </c>
      <c r="G293" s="11">
        <v>209.85</v>
      </c>
      <c r="H293" s="11"/>
      <c r="I293" s="45">
        <f t="shared" si="14"/>
        <v>209.85</v>
      </c>
      <c r="J293" s="11"/>
      <c r="K293" s="11">
        <f t="shared" si="13"/>
        <v>209.85</v>
      </c>
      <c r="L293" s="10" t="s">
        <v>41</v>
      </c>
    </row>
    <row r="294" spans="1:12" ht="67.5" hidden="1" x14ac:dyDescent="0.2">
      <c r="A294" s="9" t="s">
        <v>154</v>
      </c>
      <c r="B294" s="9" t="s">
        <v>155</v>
      </c>
      <c r="C294" s="12" t="s">
        <v>156</v>
      </c>
      <c r="D294" s="11">
        <v>1779.74</v>
      </c>
      <c r="E294" s="11">
        <v>0</v>
      </c>
      <c r="F294" s="11">
        <v>1779.74</v>
      </c>
      <c r="G294" s="11">
        <v>1779.74</v>
      </c>
      <c r="H294" s="11"/>
      <c r="I294" s="45">
        <f t="shared" si="14"/>
        <v>1779.74</v>
      </c>
      <c r="J294" s="11"/>
      <c r="K294" s="11">
        <f t="shared" si="13"/>
        <v>1779.74</v>
      </c>
      <c r="L294" s="10" t="s">
        <v>42</v>
      </c>
    </row>
    <row r="295" spans="1:12" ht="67.5" hidden="1" x14ac:dyDescent="0.2">
      <c r="A295" s="9" t="s">
        <v>154</v>
      </c>
      <c r="B295" s="9" t="s">
        <v>155</v>
      </c>
      <c r="C295" s="12" t="s">
        <v>156</v>
      </c>
      <c r="D295" s="11">
        <v>61669.89</v>
      </c>
      <c r="E295" s="11">
        <v>0</v>
      </c>
      <c r="F295" s="11">
        <v>61669.89</v>
      </c>
      <c r="G295" s="11">
        <v>61669.89</v>
      </c>
      <c r="H295" s="11"/>
      <c r="I295" s="45">
        <f t="shared" si="14"/>
        <v>61669.89</v>
      </c>
      <c r="J295" s="11"/>
      <c r="K295" s="11">
        <f t="shared" si="13"/>
        <v>61669.89</v>
      </c>
      <c r="L295" s="10" t="s">
        <v>43</v>
      </c>
    </row>
    <row r="296" spans="1:12" ht="67.5" hidden="1" x14ac:dyDescent="0.2">
      <c r="A296" s="9" t="s">
        <v>154</v>
      </c>
      <c r="B296" s="9" t="s">
        <v>155</v>
      </c>
      <c r="C296" s="12" t="s">
        <v>156</v>
      </c>
      <c r="D296" s="11">
        <v>42.22</v>
      </c>
      <c r="E296" s="11">
        <v>0</v>
      </c>
      <c r="F296" s="11">
        <v>42.22</v>
      </c>
      <c r="G296" s="11">
        <v>42.22</v>
      </c>
      <c r="H296" s="11"/>
      <c r="I296" s="45">
        <f t="shared" si="14"/>
        <v>42.22</v>
      </c>
      <c r="J296" s="11"/>
      <c r="K296" s="11">
        <f t="shared" si="13"/>
        <v>42.22</v>
      </c>
      <c r="L296" s="10" t="s">
        <v>44</v>
      </c>
    </row>
    <row r="297" spans="1:12" ht="67.5" hidden="1" x14ac:dyDescent="0.2">
      <c r="A297" s="9" t="s">
        <v>154</v>
      </c>
      <c r="B297" s="9" t="s">
        <v>155</v>
      </c>
      <c r="C297" s="12" t="s">
        <v>156</v>
      </c>
      <c r="D297" s="11">
        <v>462.61</v>
      </c>
      <c r="E297" s="11">
        <v>0</v>
      </c>
      <c r="F297" s="11">
        <v>462.61</v>
      </c>
      <c r="G297" s="11">
        <v>462.61</v>
      </c>
      <c r="H297" s="11"/>
      <c r="I297" s="45">
        <f t="shared" si="14"/>
        <v>462.61</v>
      </c>
      <c r="J297" s="11"/>
      <c r="K297" s="11">
        <f t="shared" si="13"/>
        <v>462.61</v>
      </c>
      <c r="L297" s="10" t="s">
        <v>45</v>
      </c>
    </row>
    <row r="298" spans="1:12" ht="67.5" hidden="1" x14ac:dyDescent="0.2">
      <c r="A298" s="9" t="s">
        <v>154</v>
      </c>
      <c r="B298" s="9" t="s">
        <v>155</v>
      </c>
      <c r="C298" s="12" t="s">
        <v>156</v>
      </c>
      <c r="D298" s="11">
        <v>58425.4</v>
      </c>
      <c r="E298" s="11">
        <v>0</v>
      </c>
      <c r="F298" s="11">
        <v>58425.4</v>
      </c>
      <c r="G298" s="11">
        <v>58425.4</v>
      </c>
      <c r="H298" s="11"/>
      <c r="I298" s="45">
        <f t="shared" si="14"/>
        <v>58425.4</v>
      </c>
      <c r="J298" s="11"/>
      <c r="K298" s="11">
        <f t="shared" si="13"/>
        <v>58425.4</v>
      </c>
      <c r="L298" s="10" t="s">
        <v>46</v>
      </c>
    </row>
    <row r="299" spans="1:12" ht="67.5" hidden="1" x14ac:dyDescent="0.2">
      <c r="A299" s="9" t="s">
        <v>154</v>
      </c>
      <c r="B299" s="9" t="s">
        <v>155</v>
      </c>
      <c r="C299" s="12" t="s">
        <v>156</v>
      </c>
      <c r="D299" s="11">
        <v>84.16</v>
      </c>
      <c r="E299" s="11">
        <v>0</v>
      </c>
      <c r="F299" s="11">
        <v>84.16</v>
      </c>
      <c r="G299" s="11">
        <v>84.16</v>
      </c>
      <c r="H299" s="11"/>
      <c r="I299" s="45">
        <f t="shared" si="14"/>
        <v>84.16</v>
      </c>
      <c r="J299" s="11"/>
      <c r="K299" s="11">
        <f t="shared" si="13"/>
        <v>84.16</v>
      </c>
      <c r="L299" s="10" t="s">
        <v>47</v>
      </c>
    </row>
    <row r="300" spans="1:12" s="23" customFormat="1" ht="67.5" hidden="1" x14ac:dyDescent="0.2">
      <c r="A300" s="20" t="s">
        <v>157</v>
      </c>
      <c r="B300" s="20" t="s">
        <v>158</v>
      </c>
      <c r="C300" s="24" t="s">
        <v>159</v>
      </c>
      <c r="D300" s="22">
        <v>429660</v>
      </c>
      <c r="E300" s="22">
        <f>D300</f>
        <v>429660</v>
      </c>
      <c r="F300" s="22">
        <v>0</v>
      </c>
      <c r="G300" s="22">
        <v>429660</v>
      </c>
      <c r="H300" s="22"/>
      <c r="I300" s="45">
        <f t="shared" si="14"/>
        <v>429660</v>
      </c>
      <c r="J300" s="22">
        <f>G300</f>
        <v>429660</v>
      </c>
      <c r="K300" s="22">
        <v>0</v>
      </c>
      <c r="L300" s="21" t="s">
        <v>20</v>
      </c>
    </row>
    <row r="301" spans="1:12" ht="67.5" hidden="1" x14ac:dyDescent="0.2">
      <c r="A301" s="9" t="s">
        <v>157</v>
      </c>
      <c r="B301" s="9" t="s">
        <v>158</v>
      </c>
      <c r="C301" s="12" t="s">
        <v>159</v>
      </c>
      <c r="D301" s="11">
        <v>429660</v>
      </c>
      <c r="E301" s="11">
        <f>D301</f>
        <v>429660</v>
      </c>
      <c r="F301" s="11">
        <v>0</v>
      </c>
      <c r="G301" s="11">
        <v>429660</v>
      </c>
      <c r="H301" s="11"/>
      <c r="I301" s="45">
        <f t="shared" si="14"/>
        <v>429660</v>
      </c>
      <c r="J301" s="11">
        <f>G301</f>
        <v>429660</v>
      </c>
      <c r="K301" s="11">
        <v>0</v>
      </c>
      <c r="L301" s="10" t="s">
        <v>21</v>
      </c>
    </row>
    <row r="302" spans="1:12" ht="67.5" hidden="1" x14ac:dyDescent="0.2">
      <c r="A302" s="9" t="s">
        <v>157</v>
      </c>
      <c r="B302" s="9" t="s">
        <v>158</v>
      </c>
      <c r="C302" s="12" t="s">
        <v>159</v>
      </c>
      <c r="D302" s="11">
        <v>390600</v>
      </c>
      <c r="E302" s="11">
        <f t="shared" ref="E302:E328" si="15">D302</f>
        <v>390600</v>
      </c>
      <c r="F302" s="11">
        <v>0</v>
      </c>
      <c r="G302" s="11">
        <v>390600</v>
      </c>
      <c r="H302" s="11"/>
      <c r="I302" s="45">
        <f t="shared" si="14"/>
        <v>390600</v>
      </c>
      <c r="J302" s="11">
        <f t="shared" ref="J302:J328" si="16">G302</f>
        <v>390600</v>
      </c>
      <c r="K302" s="11">
        <v>0</v>
      </c>
      <c r="L302" s="10" t="s">
        <v>22</v>
      </c>
    </row>
    <row r="303" spans="1:12" ht="67.5" hidden="1" x14ac:dyDescent="0.2">
      <c r="A303" s="9" t="s">
        <v>157</v>
      </c>
      <c r="B303" s="9" t="s">
        <v>158</v>
      </c>
      <c r="C303" s="12" t="s">
        <v>159</v>
      </c>
      <c r="D303" s="11">
        <v>507780</v>
      </c>
      <c r="E303" s="11">
        <f t="shared" si="15"/>
        <v>507780</v>
      </c>
      <c r="F303" s="11">
        <v>0</v>
      </c>
      <c r="G303" s="11">
        <v>507780</v>
      </c>
      <c r="H303" s="11"/>
      <c r="I303" s="45">
        <f t="shared" si="14"/>
        <v>507780</v>
      </c>
      <c r="J303" s="11">
        <f t="shared" si="16"/>
        <v>507780</v>
      </c>
      <c r="K303" s="11">
        <v>0</v>
      </c>
      <c r="L303" s="10" t="s">
        <v>23</v>
      </c>
    </row>
    <row r="304" spans="1:12" ht="67.5" hidden="1" x14ac:dyDescent="0.2">
      <c r="A304" s="9" t="s">
        <v>157</v>
      </c>
      <c r="B304" s="9" t="s">
        <v>158</v>
      </c>
      <c r="C304" s="12" t="s">
        <v>159</v>
      </c>
      <c r="D304" s="11">
        <v>39060</v>
      </c>
      <c r="E304" s="11">
        <f t="shared" si="15"/>
        <v>39060</v>
      </c>
      <c r="F304" s="11">
        <v>0</v>
      </c>
      <c r="G304" s="11">
        <v>39060</v>
      </c>
      <c r="H304" s="11"/>
      <c r="I304" s="45">
        <f t="shared" si="14"/>
        <v>39060</v>
      </c>
      <c r="J304" s="11">
        <f t="shared" si="16"/>
        <v>39060</v>
      </c>
      <c r="K304" s="11">
        <v>0</v>
      </c>
      <c r="L304" s="10" t="s">
        <v>24</v>
      </c>
    </row>
    <row r="305" spans="1:12" ht="67.5" hidden="1" x14ac:dyDescent="0.2">
      <c r="A305" s="9" t="s">
        <v>157</v>
      </c>
      <c r="B305" s="9" t="s">
        <v>158</v>
      </c>
      <c r="C305" s="12" t="s">
        <v>159</v>
      </c>
      <c r="D305" s="11">
        <v>312480</v>
      </c>
      <c r="E305" s="11">
        <f t="shared" si="15"/>
        <v>312480</v>
      </c>
      <c r="F305" s="11">
        <v>0</v>
      </c>
      <c r="G305" s="11">
        <v>312480</v>
      </c>
      <c r="H305" s="11"/>
      <c r="I305" s="45">
        <f t="shared" si="14"/>
        <v>312480</v>
      </c>
      <c r="J305" s="11">
        <f t="shared" si="16"/>
        <v>312480</v>
      </c>
      <c r="K305" s="11">
        <v>0</v>
      </c>
      <c r="L305" s="10" t="s">
        <v>25</v>
      </c>
    </row>
    <row r="306" spans="1:12" ht="67.5" hidden="1" x14ac:dyDescent="0.2">
      <c r="A306" s="9" t="s">
        <v>157</v>
      </c>
      <c r="B306" s="9" t="s">
        <v>158</v>
      </c>
      <c r="C306" s="12" t="s">
        <v>159</v>
      </c>
      <c r="D306" s="11">
        <v>796824</v>
      </c>
      <c r="E306" s="11">
        <f t="shared" si="15"/>
        <v>796824</v>
      </c>
      <c r="F306" s="11">
        <v>0</v>
      </c>
      <c r="G306" s="11">
        <v>796824</v>
      </c>
      <c r="H306" s="11"/>
      <c r="I306" s="45">
        <f t="shared" si="14"/>
        <v>796824</v>
      </c>
      <c r="J306" s="11">
        <f t="shared" si="16"/>
        <v>796824</v>
      </c>
      <c r="K306" s="11">
        <v>0</v>
      </c>
      <c r="L306" s="10" t="s">
        <v>26</v>
      </c>
    </row>
    <row r="307" spans="1:12" ht="67.5" hidden="1" x14ac:dyDescent="0.2">
      <c r="A307" s="9" t="s">
        <v>157</v>
      </c>
      <c r="B307" s="9" t="s">
        <v>158</v>
      </c>
      <c r="C307" s="12" t="s">
        <v>159</v>
      </c>
      <c r="D307" s="11">
        <v>546840</v>
      </c>
      <c r="E307" s="11">
        <f t="shared" si="15"/>
        <v>546840</v>
      </c>
      <c r="F307" s="11">
        <v>0</v>
      </c>
      <c r="G307" s="11">
        <v>546840</v>
      </c>
      <c r="H307" s="11"/>
      <c r="I307" s="45">
        <f t="shared" si="14"/>
        <v>546840</v>
      </c>
      <c r="J307" s="11">
        <f t="shared" si="16"/>
        <v>546840</v>
      </c>
      <c r="K307" s="11">
        <v>0</v>
      </c>
      <c r="L307" s="10" t="s">
        <v>27</v>
      </c>
    </row>
    <row r="308" spans="1:12" ht="67.5" hidden="1" x14ac:dyDescent="0.2">
      <c r="A308" s="9" t="s">
        <v>157</v>
      </c>
      <c r="B308" s="9" t="s">
        <v>158</v>
      </c>
      <c r="C308" s="12" t="s">
        <v>159</v>
      </c>
      <c r="D308" s="11">
        <v>390600</v>
      </c>
      <c r="E308" s="11">
        <f t="shared" si="15"/>
        <v>390600</v>
      </c>
      <c r="F308" s="11">
        <v>0</v>
      </c>
      <c r="G308" s="11">
        <v>390600</v>
      </c>
      <c r="H308" s="11"/>
      <c r="I308" s="45">
        <f t="shared" si="14"/>
        <v>390600</v>
      </c>
      <c r="J308" s="11">
        <f t="shared" si="16"/>
        <v>390600</v>
      </c>
      <c r="K308" s="11">
        <v>0</v>
      </c>
      <c r="L308" s="10" t="s">
        <v>28</v>
      </c>
    </row>
    <row r="309" spans="1:12" ht="67.5" hidden="1" x14ac:dyDescent="0.2">
      <c r="A309" s="9" t="s">
        <v>157</v>
      </c>
      <c r="B309" s="9" t="s">
        <v>158</v>
      </c>
      <c r="C309" s="12" t="s">
        <v>159</v>
      </c>
      <c r="D309" s="11">
        <v>468720</v>
      </c>
      <c r="E309" s="11">
        <f t="shared" si="15"/>
        <v>468720</v>
      </c>
      <c r="F309" s="11">
        <v>0</v>
      </c>
      <c r="G309" s="11">
        <v>468720</v>
      </c>
      <c r="H309" s="11"/>
      <c r="I309" s="45">
        <f t="shared" si="14"/>
        <v>468720</v>
      </c>
      <c r="J309" s="11">
        <f t="shared" si="16"/>
        <v>468720</v>
      </c>
      <c r="K309" s="11">
        <v>0</v>
      </c>
      <c r="L309" s="10" t="s">
        <v>29</v>
      </c>
    </row>
    <row r="310" spans="1:12" ht="67.5" hidden="1" x14ac:dyDescent="0.2">
      <c r="A310" s="9" t="s">
        <v>157</v>
      </c>
      <c r="B310" s="9" t="s">
        <v>158</v>
      </c>
      <c r="C310" s="12" t="s">
        <v>159</v>
      </c>
      <c r="D310" s="11">
        <v>390600</v>
      </c>
      <c r="E310" s="11">
        <f t="shared" si="15"/>
        <v>390600</v>
      </c>
      <c r="F310" s="11">
        <v>0</v>
      </c>
      <c r="G310" s="11">
        <v>390600</v>
      </c>
      <c r="H310" s="11"/>
      <c r="I310" s="45">
        <f t="shared" si="14"/>
        <v>390600</v>
      </c>
      <c r="J310" s="11">
        <f t="shared" si="16"/>
        <v>390600</v>
      </c>
      <c r="K310" s="11">
        <v>0</v>
      </c>
      <c r="L310" s="10" t="s">
        <v>30</v>
      </c>
    </row>
    <row r="311" spans="1:12" ht="67.5" hidden="1" x14ac:dyDescent="0.2">
      <c r="A311" s="9" t="s">
        <v>157</v>
      </c>
      <c r="B311" s="9" t="s">
        <v>158</v>
      </c>
      <c r="C311" s="12" t="s">
        <v>159</v>
      </c>
      <c r="D311" s="11">
        <v>429660</v>
      </c>
      <c r="E311" s="11">
        <f t="shared" si="15"/>
        <v>429660</v>
      </c>
      <c r="F311" s="11">
        <v>0</v>
      </c>
      <c r="G311" s="11">
        <v>429660</v>
      </c>
      <c r="H311" s="11"/>
      <c r="I311" s="45">
        <f t="shared" si="14"/>
        <v>429660</v>
      </c>
      <c r="J311" s="11">
        <f t="shared" si="16"/>
        <v>429660</v>
      </c>
      <c r="K311" s="11">
        <v>0</v>
      </c>
      <c r="L311" s="10" t="s">
        <v>31</v>
      </c>
    </row>
    <row r="312" spans="1:12" ht="67.5" hidden="1" x14ac:dyDescent="0.2">
      <c r="A312" s="9" t="s">
        <v>157</v>
      </c>
      <c r="B312" s="9" t="s">
        <v>158</v>
      </c>
      <c r="C312" s="12" t="s">
        <v>159</v>
      </c>
      <c r="D312" s="11">
        <v>468720</v>
      </c>
      <c r="E312" s="11">
        <f t="shared" si="15"/>
        <v>468720</v>
      </c>
      <c r="F312" s="11">
        <v>0</v>
      </c>
      <c r="G312" s="11">
        <v>468720</v>
      </c>
      <c r="H312" s="11"/>
      <c r="I312" s="45">
        <f t="shared" si="14"/>
        <v>468720</v>
      </c>
      <c r="J312" s="11">
        <f t="shared" si="16"/>
        <v>468720</v>
      </c>
      <c r="K312" s="11">
        <v>0</v>
      </c>
      <c r="L312" s="10" t="s">
        <v>32</v>
      </c>
    </row>
    <row r="313" spans="1:12" ht="67.5" hidden="1" x14ac:dyDescent="0.2">
      <c r="A313" s="9" t="s">
        <v>157</v>
      </c>
      <c r="B313" s="9" t="s">
        <v>158</v>
      </c>
      <c r="C313" s="12" t="s">
        <v>159</v>
      </c>
      <c r="D313" s="11">
        <v>234360</v>
      </c>
      <c r="E313" s="11">
        <f t="shared" si="15"/>
        <v>234360</v>
      </c>
      <c r="F313" s="11">
        <v>0</v>
      </c>
      <c r="G313" s="11">
        <v>234360</v>
      </c>
      <c r="H313" s="11"/>
      <c r="I313" s="45">
        <f t="shared" si="14"/>
        <v>234360</v>
      </c>
      <c r="J313" s="11">
        <f t="shared" si="16"/>
        <v>234360</v>
      </c>
      <c r="K313" s="11">
        <v>0</v>
      </c>
      <c r="L313" s="10" t="s">
        <v>33</v>
      </c>
    </row>
    <row r="314" spans="1:12" ht="67.5" hidden="1" x14ac:dyDescent="0.2">
      <c r="A314" s="9" t="s">
        <v>157</v>
      </c>
      <c r="B314" s="9" t="s">
        <v>158</v>
      </c>
      <c r="C314" s="12" t="s">
        <v>159</v>
      </c>
      <c r="D314" s="11">
        <v>624960</v>
      </c>
      <c r="E314" s="11">
        <f t="shared" si="15"/>
        <v>624960</v>
      </c>
      <c r="F314" s="11">
        <v>0</v>
      </c>
      <c r="G314" s="11">
        <v>624960</v>
      </c>
      <c r="H314" s="11"/>
      <c r="I314" s="45">
        <f t="shared" si="14"/>
        <v>624960</v>
      </c>
      <c r="J314" s="11">
        <f t="shared" si="16"/>
        <v>624960</v>
      </c>
      <c r="K314" s="11">
        <v>0</v>
      </c>
      <c r="L314" s="10" t="s">
        <v>34</v>
      </c>
    </row>
    <row r="315" spans="1:12" ht="67.5" hidden="1" x14ac:dyDescent="0.2">
      <c r="A315" s="9" t="s">
        <v>157</v>
      </c>
      <c r="B315" s="9" t="s">
        <v>158</v>
      </c>
      <c r="C315" s="12" t="s">
        <v>159</v>
      </c>
      <c r="D315" s="11">
        <v>421848</v>
      </c>
      <c r="E315" s="11">
        <f t="shared" si="15"/>
        <v>421848</v>
      </c>
      <c r="F315" s="11">
        <v>0</v>
      </c>
      <c r="G315" s="11">
        <v>421848</v>
      </c>
      <c r="H315" s="11"/>
      <c r="I315" s="45">
        <f t="shared" si="14"/>
        <v>421848</v>
      </c>
      <c r="J315" s="11">
        <f t="shared" si="16"/>
        <v>421848</v>
      </c>
      <c r="K315" s="11">
        <v>0</v>
      </c>
      <c r="L315" s="10" t="s">
        <v>35</v>
      </c>
    </row>
    <row r="316" spans="1:12" ht="67.5" hidden="1" x14ac:dyDescent="0.2">
      <c r="A316" s="9" t="s">
        <v>157</v>
      </c>
      <c r="B316" s="9" t="s">
        <v>158</v>
      </c>
      <c r="C316" s="12" t="s">
        <v>159</v>
      </c>
      <c r="D316" s="11">
        <v>273420</v>
      </c>
      <c r="E316" s="11">
        <f t="shared" si="15"/>
        <v>273420</v>
      </c>
      <c r="F316" s="11">
        <v>0</v>
      </c>
      <c r="G316" s="11">
        <v>273420</v>
      </c>
      <c r="H316" s="11"/>
      <c r="I316" s="45">
        <f t="shared" si="14"/>
        <v>273420</v>
      </c>
      <c r="J316" s="11">
        <f t="shared" si="16"/>
        <v>273420</v>
      </c>
      <c r="K316" s="11">
        <v>0</v>
      </c>
      <c r="L316" s="10" t="s">
        <v>36</v>
      </c>
    </row>
    <row r="317" spans="1:12" ht="67.5" hidden="1" x14ac:dyDescent="0.2">
      <c r="A317" s="9" t="s">
        <v>157</v>
      </c>
      <c r="B317" s="9" t="s">
        <v>158</v>
      </c>
      <c r="C317" s="12" t="s">
        <v>159</v>
      </c>
      <c r="D317" s="11">
        <v>429660</v>
      </c>
      <c r="E317" s="11">
        <f t="shared" si="15"/>
        <v>429660</v>
      </c>
      <c r="F317" s="11">
        <v>0</v>
      </c>
      <c r="G317" s="11">
        <v>429660</v>
      </c>
      <c r="H317" s="11"/>
      <c r="I317" s="45">
        <f t="shared" si="14"/>
        <v>429660</v>
      </c>
      <c r="J317" s="11">
        <f t="shared" si="16"/>
        <v>429660</v>
      </c>
      <c r="K317" s="11">
        <v>0</v>
      </c>
      <c r="L317" s="10" t="s">
        <v>37</v>
      </c>
    </row>
    <row r="318" spans="1:12" ht="67.5" hidden="1" x14ac:dyDescent="0.2">
      <c r="A318" s="9" t="s">
        <v>157</v>
      </c>
      <c r="B318" s="9" t="s">
        <v>158</v>
      </c>
      <c r="C318" s="12" t="s">
        <v>159</v>
      </c>
      <c r="D318" s="11">
        <v>468720</v>
      </c>
      <c r="E318" s="11">
        <f t="shared" si="15"/>
        <v>468720</v>
      </c>
      <c r="F318" s="11">
        <v>0</v>
      </c>
      <c r="G318" s="11">
        <v>468720</v>
      </c>
      <c r="H318" s="11"/>
      <c r="I318" s="45">
        <f t="shared" si="14"/>
        <v>468720</v>
      </c>
      <c r="J318" s="11">
        <f t="shared" si="16"/>
        <v>468720</v>
      </c>
      <c r="K318" s="11">
        <v>0</v>
      </c>
      <c r="L318" s="10" t="s">
        <v>38</v>
      </c>
    </row>
    <row r="319" spans="1:12" ht="67.5" hidden="1" x14ac:dyDescent="0.2">
      <c r="A319" s="9" t="s">
        <v>157</v>
      </c>
      <c r="B319" s="9" t="s">
        <v>158</v>
      </c>
      <c r="C319" s="12" t="s">
        <v>159</v>
      </c>
      <c r="D319" s="11">
        <v>656208</v>
      </c>
      <c r="E319" s="11">
        <f t="shared" si="15"/>
        <v>656208</v>
      </c>
      <c r="F319" s="11">
        <v>0</v>
      </c>
      <c r="G319" s="11">
        <v>656208</v>
      </c>
      <c r="H319" s="11"/>
      <c r="I319" s="45">
        <f t="shared" si="14"/>
        <v>656208</v>
      </c>
      <c r="J319" s="11">
        <f t="shared" si="16"/>
        <v>656208</v>
      </c>
      <c r="K319" s="11">
        <v>0</v>
      </c>
      <c r="L319" s="10" t="s">
        <v>39</v>
      </c>
    </row>
    <row r="320" spans="1:12" ht="67.5" hidden="1" x14ac:dyDescent="0.2">
      <c r="A320" s="9" t="s">
        <v>157</v>
      </c>
      <c r="B320" s="9" t="s">
        <v>158</v>
      </c>
      <c r="C320" s="12" t="s">
        <v>159</v>
      </c>
      <c r="D320" s="11">
        <v>273420</v>
      </c>
      <c r="E320" s="11">
        <f t="shared" si="15"/>
        <v>273420</v>
      </c>
      <c r="F320" s="11">
        <v>0</v>
      </c>
      <c r="G320" s="11">
        <v>273420</v>
      </c>
      <c r="H320" s="11"/>
      <c r="I320" s="45">
        <f t="shared" si="14"/>
        <v>273420</v>
      </c>
      <c r="J320" s="11">
        <f t="shared" si="16"/>
        <v>273420</v>
      </c>
      <c r="K320" s="11">
        <v>0</v>
      </c>
      <c r="L320" s="10" t="s">
        <v>40</v>
      </c>
    </row>
    <row r="321" spans="1:12" ht="67.5" hidden="1" x14ac:dyDescent="0.2">
      <c r="A321" s="9" t="s">
        <v>157</v>
      </c>
      <c r="B321" s="9" t="s">
        <v>158</v>
      </c>
      <c r="C321" s="12" t="s">
        <v>159</v>
      </c>
      <c r="D321" s="11">
        <v>312480</v>
      </c>
      <c r="E321" s="11">
        <f t="shared" si="15"/>
        <v>312480</v>
      </c>
      <c r="F321" s="11">
        <v>0</v>
      </c>
      <c r="G321" s="11">
        <v>312480</v>
      </c>
      <c r="H321" s="11"/>
      <c r="I321" s="45">
        <f t="shared" si="14"/>
        <v>312480</v>
      </c>
      <c r="J321" s="11">
        <f t="shared" si="16"/>
        <v>312480</v>
      </c>
      <c r="K321" s="11">
        <v>0</v>
      </c>
      <c r="L321" s="10" t="s">
        <v>41</v>
      </c>
    </row>
    <row r="322" spans="1:12" ht="67.5" hidden="1" x14ac:dyDescent="0.2">
      <c r="A322" s="9" t="s">
        <v>157</v>
      </c>
      <c r="B322" s="9" t="s">
        <v>158</v>
      </c>
      <c r="C322" s="12" t="s">
        <v>159</v>
      </c>
      <c r="D322" s="11">
        <v>820260</v>
      </c>
      <c r="E322" s="11">
        <f t="shared" si="15"/>
        <v>820260</v>
      </c>
      <c r="F322" s="11">
        <v>0</v>
      </c>
      <c r="G322" s="11">
        <v>820260</v>
      </c>
      <c r="H322" s="11"/>
      <c r="I322" s="45">
        <f t="shared" si="14"/>
        <v>820260</v>
      </c>
      <c r="J322" s="11">
        <f t="shared" si="16"/>
        <v>820260</v>
      </c>
      <c r="K322" s="11">
        <v>0</v>
      </c>
      <c r="L322" s="10" t="s">
        <v>42</v>
      </c>
    </row>
    <row r="323" spans="1:12" ht="67.5" hidden="1" x14ac:dyDescent="0.2">
      <c r="A323" s="9" t="s">
        <v>157</v>
      </c>
      <c r="B323" s="9" t="s">
        <v>158</v>
      </c>
      <c r="C323" s="12" t="s">
        <v>159</v>
      </c>
      <c r="D323" s="11">
        <v>234360</v>
      </c>
      <c r="E323" s="11">
        <f t="shared" si="15"/>
        <v>234360</v>
      </c>
      <c r="F323" s="11">
        <v>0</v>
      </c>
      <c r="G323" s="11">
        <v>234360</v>
      </c>
      <c r="H323" s="11"/>
      <c r="I323" s="45">
        <f t="shared" si="14"/>
        <v>234360</v>
      </c>
      <c r="J323" s="11">
        <f t="shared" si="16"/>
        <v>234360</v>
      </c>
      <c r="K323" s="11">
        <v>0</v>
      </c>
      <c r="L323" s="10" t="s">
        <v>43</v>
      </c>
    </row>
    <row r="324" spans="1:12" ht="67.5" hidden="1" x14ac:dyDescent="0.2">
      <c r="A324" s="9" t="s">
        <v>157</v>
      </c>
      <c r="B324" s="9" t="s">
        <v>158</v>
      </c>
      <c r="C324" s="12" t="s">
        <v>159</v>
      </c>
      <c r="D324" s="11">
        <v>195300</v>
      </c>
      <c r="E324" s="11">
        <f t="shared" si="15"/>
        <v>195300</v>
      </c>
      <c r="F324" s="11">
        <v>0</v>
      </c>
      <c r="G324" s="11">
        <v>195300</v>
      </c>
      <c r="H324" s="11"/>
      <c r="I324" s="45">
        <f t="shared" si="14"/>
        <v>195300</v>
      </c>
      <c r="J324" s="11">
        <f t="shared" si="16"/>
        <v>195300</v>
      </c>
      <c r="K324" s="11">
        <v>0</v>
      </c>
      <c r="L324" s="10" t="s">
        <v>44</v>
      </c>
    </row>
    <row r="325" spans="1:12" ht="67.5" hidden="1" x14ac:dyDescent="0.2">
      <c r="A325" s="9" t="s">
        <v>157</v>
      </c>
      <c r="B325" s="9" t="s">
        <v>158</v>
      </c>
      <c r="C325" s="12" t="s">
        <v>159</v>
      </c>
      <c r="D325" s="11">
        <v>351540</v>
      </c>
      <c r="E325" s="11">
        <f t="shared" si="15"/>
        <v>351540</v>
      </c>
      <c r="F325" s="11">
        <v>0</v>
      </c>
      <c r="G325" s="11">
        <v>351540</v>
      </c>
      <c r="H325" s="11"/>
      <c r="I325" s="45">
        <f t="shared" si="14"/>
        <v>351540</v>
      </c>
      <c r="J325" s="11">
        <f t="shared" si="16"/>
        <v>351540</v>
      </c>
      <c r="K325" s="11">
        <v>0</v>
      </c>
      <c r="L325" s="10" t="s">
        <v>45</v>
      </c>
    </row>
    <row r="326" spans="1:12" ht="67.5" hidden="1" x14ac:dyDescent="0.2">
      <c r="A326" s="9" t="s">
        <v>157</v>
      </c>
      <c r="B326" s="9" t="s">
        <v>158</v>
      </c>
      <c r="C326" s="12" t="s">
        <v>159</v>
      </c>
      <c r="D326" s="11">
        <v>234360</v>
      </c>
      <c r="E326" s="11">
        <f t="shared" si="15"/>
        <v>234360</v>
      </c>
      <c r="F326" s="11">
        <v>0</v>
      </c>
      <c r="G326" s="11">
        <v>234360</v>
      </c>
      <c r="H326" s="11"/>
      <c r="I326" s="45">
        <f t="shared" si="14"/>
        <v>234360</v>
      </c>
      <c r="J326" s="11">
        <f t="shared" si="16"/>
        <v>234360</v>
      </c>
      <c r="K326" s="11">
        <v>0</v>
      </c>
      <c r="L326" s="10" t="s">
        <v>46</v>
      </c>
    </row>
    <row r="327" spans="1:12" ht="67.5" hidden="1" x14ac:dyDescent="0.2">
      <c r="A327" s="9" t="s">
        <v>157</v>
      </c>
      <c r="B327" s="9" t="s">
        <v>158</v>
      </c>
      <c r="C327" s="12" t="s">
        <v>159</v>
      </c>
      <c r="D327" s="11">
        <v>156240</v>
      </c>
      <c r="E327" s="11">
        <f t="shared" si="15"/>
        <v>156240</v>
      </c>
      <c r="F327" s="11">
        <v>0</v>
      </c>
      <c r="G327" s="11">
        <v>156240</v>
      </c>
      <c r="H327" s="11"/>
      <c r="I327" s="45">
        <f t="shared" si="14"/>
        <v>156240</v>
      </c>
      <c r="J327" s="11">
        <f t="shared" si="16"/>
        <v>156240</v>
      </c>
      <c r="K327" s="11">
        <v>0</v>
      </c>
      <c r="L327" s="10" t="s">
        <v>47</v>
      </c>
    </row>
    <row r="328" spans="1:12" ht="67.5" hidden="1" x14ac:dyDescent="0.2">
      <c r="A328" s="9" t="s">
        <v>157</v>
      </c>
      <c r="B328" s="9" t="s">
        <v>158</v>
      </c>
      <c r="C328" s="12" t="s">
        <v>159</v>
      </c>
      <c r="D328" s="11">
        <v>156240</v>
      </c>
      <c r="E328" s="11">
        <f t="shared" si="15"/>
        <v>156240</v>
      </c>
      <c r="F328" s="11">
        <v>0</v>
      </c>
      <c r="G328" s="11">
        <v>156240</v>
      </c>
      <c r="H328" s="11"/>
      <c r="I328" s="45">
        <f t="shared" si="14"/>
        <v>156240</v>
      </c>
      <c r="J328" s="11">
        <f t="shared" si="16"/>
        <v>156240</v>
      </c>
      <c r="K328" s="11">
        <v>0</v>
      </c>
      <c r="L328" s="10" t="s">
        <v>48</v>
      </c>
    </row>
    <row r="329" spans="1:12" s="23" customFormat="1" ht="56.25" hidden="1" x14ac:dyDescent="0.2">
      <c r="A329" s="20" t="s">
        <v>157</v>
      </c>
      <c r="B329" s="20" t="s">
        <v>160</v>
      </c>
      <c r="C329" s="24" t="s">
        <v>161</v>
      </c>
      <c r="D329" s="22">
        <v>29250888</v>
      </c>
      <c r="E329" s="22">
        <v>29250888</v>
      </c>
      <c r="F329" s="22">
        <v>0</v>
      </c>
      <c r="G329" s="22">
        <v>0</v>
      </c>
      <c r="H329" s="22"/>
      <c r="I329" s="45">
        <f t="shared" si="14"/>
        <v>0</v>
      </c>
      <c r="J329" s="22">
        <f>G329</f>
        <v>0</v>
      </c>
      <c r="K329" s="22">
        <f>G329</f>
        <v>0</v>
      </c>
      <c r="L329" s="21" t="s">
        <v>66</v>
      </c>
    </row>
    <row r="330" spans="1:12" ht="56.25" hidden="1" x14ac:dyDescent="0.2">
      <c r="A330" s="9" t="s">
        <v>157</v>
      </c>
      <c r="B330" s="9" t="s">
        <v>160</v>
      </c>
      <c r="C330" s="12" t="s">
        <v>161</v>
      </c>
      <c r="D330" s="11">
        <v>31130820</v>
      </c>
      <c r="E330" s="11">
        <v>31130820</v>
      </c>
      <c r="F330" s="11">
        <v>0</v>
      </c>
      <c r="G330" s="11">
        <v>29177820</v>
      </c>
      <c r="H330" s="11"/>
      <c r="I330" s="45">
        <f t="shared" si="14"/>
        <v>29177820</v>
      </c>
      <c r="J330" s="11">
        <f>G330</f>
        <v>29177820</v>
      </c>
      <c r="K330" s="11">
        <v>0</v>
      </c>
      <c r="L330" s="10" t="s">
        <v>20</v>
      </c>
    </row>
    <row r="331" spans="1:12" ht="56.25" hidden="1" x14ac:dyDescent="0.2">
      <c r="A331" s="9" t="s">
        <v>157</v>
      </c>
      <c r="B331" s="9" t="s">
        <v>160</v>
      </c>
      <c r="C331" s="12" t="s">
        <v>161</v>
      </c>
      <c r="D331" s="11">
        <v>41442660</v>
      </c>
      <c r="E331" s="11">
        <v>41442660</v>
      </c>
      <c r="F331" s="11">
        <v>0</v>
      </c>
      <c r="G331" s="11">
        <v>41247360</v>
      </c>
      <c r="H331" s="11"/>
      <c r="I331" s="45">
        <f t="shared" si="14"/>
        <v>41247360</v>
      </c>
      <c r="J331" s="11">
        <f t="shared" ref="J331:J358" si="17">G331</f>
        <v>41247360</v>
      </c>
      <c r="K331" s="11">
        <v>0</v>
      </c>
      <c r="L331" s="10" t="s">
        <v>21</v>
      </c>
    </row>
    <row r="332" spans="1:12" ht="56.25" hidden="1" x14ac:dyDescent="0.2">
      <c r="A332" s="9" t="s">
        <v>157</v>
      </c>
      <c r="B332" s="9" t="s">
        <v>160</v>
      </c>
      <c r="C332" s="12" t="s">
        <v>161</v>
      </c>
      <c r="D332" s="11">
        <v>38649870</v>
      </c>
      <c r="E332" s="11">
        <v>38649870</v>
      </c>
      <c r="F332" s="11">
        <v>0</v>
      </c>
      <c r="G332" s="11">
        <v>38649870</v>
      </c>
      <c r="H332" s="11"/>
      <c r="I332" s="45">
        <f t="shared" si="14"/>
        <v>38649870</v>
      </c>
      <c r="J332" s="11">
        <f t="shared" si="17"/>
        <v>38649870</v>
      </c>
      <c r="K332" s="11">
        <v>0</v>
      </c>
      <c r="L332" s="10" t="s">
        <v>22</v>
      </c>
    </row>
    <row r="333" spans="1:12" ht="56.25" hidden="1" x14ac:dyDescent="0.2">
      <c r="A333" s="9" t="s">
        <v>157</v>
      </c>
      <c r="B333" s="9" t="s">
        <v>160</v>
      </c>
      <c r="C333" s="12" t="s">
        <v>161</v>
      </c>
      <c r="D333" s="11">
        <v>37790550</v>
      </c>
      <c r="E333" s="11">
        <v>37790550</v>
      </c>
      <c r="F333" s="11">
        <v>0</v>
      </c>
      <c r="G333" s="11">
        <v>34353270</v>
      </c>
      <c r="H333" s="11"/>
      <c r="I333" s="45">
        <f t="shared" si="14"/>
        <v>34353270</v>
      </c>
      <c r="J333" s="11">
        <f t="shared" si="17"/>
        <v>34353270</v>
      </c>
      <c r="K333" s="11">
        <v>0</v>
      </c>
      <c r="L333" s="10" t="s">
        <v>23</v>
      </c>
    </row>
    <row r="334" spans="1:12" ht="56.25" hidden="1" x14ac:dyDescent="0.2">
      <c r="A334" s="9" t="s">
        <v>157</v>
      </c>
      <c r="B334" s="9" t="s">
        <v>160</v>
      </c>
      <c r="C334" s="12" t="s">
        <v>161</v>
      </c>
      <c r="D334" s="11">
        <v>8124480</v>
      </c>
      <c r="E334" s="11">
        <v>8124480</v>
      </c>
      <c r="F334" s="11">
        <v>0</v>
      </c>
      <c r="G334" s="11">
        <v>8124480</v>
      </c>
      <c r="H334" s="11"/>
      <c r="I334" s="45">
        <f t="shared" si="14"/>
        <v>8124480</v>
      </c>
      <c r="J334" s="11">
        <f t="shared" si="17"/>
        <v>8124480</v>
      </c>
      <c r="K334" s="11">
        <v>0</v>
      </c>
      <c r="L334" s="10" t="s">
        <v>24</v>
      </c>
    </row>
    <row r="335" spans="1:12" ht="56.25" hidden="1" x14ac:dyDescent="0.2">
      <c r="A335" s="9" t="s">
        <v>157</v>
      </c>
      <c r="B335" s="9" t="s">
        <v>160</v>
      </c>
      <c r="C335" s="12" t="s">
        <v>161</v>
      </c>
      <c r="D335" s="11">
        <v>25330410</v>
      </c>
      <c r="E335" s="11">
        <v>25330410</v>
      </c>
      <c r="F335" s="11">
        <v>0</v>
      </c>
      <c r="G335" s="11">
        <v>24881220</v>
      </c>
      <c r="H335" s="11"/>
      <c r="I335" s="45">
        <f t="shared" ref="I335:I398" si="18">J335+K335</f>
        <v>24881220</v>
      </c>
      <c r="J335" s="11">
        <f t="shared" si="17"/>
        <v>24881220</v>
      </c>
      <c r="K335" s="11">
        <v>0</v>
      </c>
      <c r="L335" s="10" t="s">
        <v>25</v>
      </c>
    </row>
    <row r="336" spans="1:12" ht="56.25" hidden="1" x14ac:dyDescent="0.2">
      <c r="A336" s="9" t="s">
        <v>157</v>
      </c>
      <c r="B336" s="9" t="s">
        <v>160</v>
      </c>
      <c r="C336" s="12" t="s">
        <v>161</v>
      </c>
      <c r="D336" s="11">
        <v>53082540</v>
      </c>
      <c r="E336" s="11">
        <v>53082540</v>
      </c>
      <c r="F336" s="11">
        <v>0</v>
      </c>
      <c r="G336" s="11">
        <v>46731384</v>
      </c>
      <c r="H336" s="11"/>
      <c r="I336" s="45">
        <f t="shared" si="18"/>
        <v>46731384</v>
      </c>
      <c r="J336" s="11">
        <f t="shared" si="17"/>
        <v>46731384</v>
      </c>
      <c r="K336" s="11">
        <v>0</v>
      </c>
      <c r="L336" s="10" t="s">
        <v>26</v>
      </c>
    </row>
    <row r="337" spans="1:12" ht="56.25" hidden="1" x14ac:dyDescent="0.2">
      <c r="A337" s="9" t="s">
        <v>157</v>
      </c>
      <c r="B337" s="9" t="s">
        <v>160</v>
      </c>
      <c r="C337" s="12" t="s">
        <v>161</v>
      </c>
      <c r="D337" s="11">
        <v>46813410</v>
      </c>
      <c r="E337" s="11">
        <v>46813410</v>
      </c>
      <c r="F337" s="11">
        <v>0</v>
      </c>
      <c r="G337" s="11">
        <v>42438690</v>
      </c>
      <c r="H337" s="11"/>
      <c r="I337" s="45">
        <f t="shared" si="18"/>
        <v>42438690</v>
      </c>
      <c r="J337" s="11">
        <f t="shared" si="17"/>
        <v>42438690</v>
      </c>
      <c r="K337" s="11">
        <v>0</v>
      </c>
      <c r="L337" s="10" t="s">
        <v>27</v>
      </c>
    </row>
    <row r="338" spans="1:12" ht="56.25" hidden="1" x14ac:dyDescent="0.2">
      <c r="A338" s="9" t="s">
        <v>157</v>
      </c>
      <c r="B338" s="9" t="s">
        <v>160</v>
      </c>
      <c r="C338" s="12" t="s">
        <v>161</v>
      </c>
      <c r="D338" s="11">
        <v>28982520</v>
      </c>
      <c r="E338" s="11">
        <v>28982520</v>
      </c>
      <c r="F338" s="11">
        <v>0</v>
      </c>
      <c r="G338" s="11">
        <v>27283410</v>
      </c>
      <c r="H338" s="11"/>
      <c r="I338" s="45">
        <f t="shared" si="18"/>
        <v>27283410</v>
      </c>
      <c r="J338" s="11">
        <f t="shared" si="17"/>
        <v>27283410</v>
      </c>
      <c r="K338" s="11">
        <v>0</v>
      </c>
      <c r="L338" s="10" t="s">
        <v>28</v>
      </c>
    </row>
    <row r="339" spans="1:12" ht="56.25" hidden="1" x14ac:dyDescent="0.2">
      <c r="A339" s="9" t="s">
        <v>157</v>
      </c>
      <c r="B339" s="9" t="s">
        <v>160</v>
      </c>
      <c r="C339" s="12" t="s">
        <v>161</v>
      </c>
      <c r="D339" s="11">
        <v>33279120</v>
      </c>
      <c r="E339" s="11">
        <v>33279120</v>
      </c>
      <c r="F339" s="11">
        <v>0</v>
      </c>
      <c r="G339" s="11">
        <v>30740220</v>
      </c>
      <c r="H339" s="11"/>
      <c r="I339" s="45">
        <f t="shared" si="18"/>
        <v>30740220</v>
      </c>
      <c r="J339" s="11">
        <f t="shared" si="17"/>
        <v>30740220</v>
      </c>
      <c r="K339" s="11">
        <v>0</v>
      </c>
      <c r="L339" s="10" t="s">
        <v>29</v>
      </c>
    </row>
    <row r="340" spans="1:12" ht="56.25" hidden="1" x14ac:dyDescent="0.2">
      <c r="A340" s="9" t="s">
        <v>157</v>
      </c>
      <c r="B340" s="9" t="s">
        <v>160</v>
      </c>
      <c r="C340" s="12" t="s">
        <v>161</v>
      </c>
      <c r="D340" s="11">
        <v>24041430</v>
      </c>
      <c r="E340" s="11">
        <v>24041430</v>
      </c>
      <c r="F340" s="11">
        <v>0</v>
      </c>
      <c r="G340" s="11">
        <v>22459500</v>
      </c>
      <c r="H340" s="11"/>
      <c r="I340" s="45">
        <f t="shared" si="18"/>
        <v>22459500</v>
      </c>
      <c r="J340" s="11">
        <f t="shared" si="17"/>
        <v>22459500</v>
      </c>
      <c r="K340" s="11">
        <v>0</v>
      </c>
      <c r="L340" s="10" t="s">
        <v>30</v>
      </c>
    </row>
    <row r="341" spans="1:12" ht="56.25" hidden="1" x14ac:dyDescent="0.2">
      <c r="A341" s="9" t="s">
        <v>157</v>
      </c>
      <c r="B341" s="9" t="s">
        <v>160</v>
      </c>
      <c r="C341" s="12" t="s">
        <v>161</v>
      </c>
      <c r="D341" s="11">
        <v>32204970</v>
      </c>
      <c r="E341" s="11">
        <v>32204970</v>
      </c>
      <c r="F341" s="11">
        <v>0</v>
      </c>
      <c r="G341" s="11">
        <v>28572390</v>
      </c>
      <c r="H341" s="11"/>
      <c r="I341" s="45">
        <f t="shared" si="18"/>
        <v>28572390</v>
      </c>
      <c r="J341" s="11">
        <f t="shared" si="17"/>
        <v>28572390</v>
      </c>
      <c r="K341" s="11">
        <v>0</v>
      </c>
      <c r="L341" s="10" t="s">
        <v>31</v>
      </c>
    </row>
    <row r="342" spans="1:12" ht="56.25" hidden="1" x14ac:dyDescent="0.2">
      <c r="A342" s="9" t="s">
        <v>157</v>
      </c>
      <c r="B342" s="9" t="s">
        <v>160</v>
      </c>
      <c r="C342" s="12" t="s">
        <v>161</v>
      </c>
      <c r="D342" s="11">
        <v>34997760</v>
      </c>
      <c r="E342" s="11">
        <v>34997760</v>
      </c>
      <c r="F342" s="11">
        <v>0</v>
      </c>
      <c r="G342" s="11">
        <v>34997760</v>
      </c>
      <c r="H342" s="11"/>
      <c r="I342" s="45">
        <f t="shared" si="18"/>
        <v>34997760</v>
      </c>
      <c r="J342" s="11">
        <f t="shared" si="17"/>
        <v>34997760</v>
      </c>
      <c r="K342" s="11">
        <v>0</v>
      </c>
      <c r="L342" s="10" t="s">
        <v>32</v>
      </c>
    </row>
    <row r="343" spans="1:12" ht="56.25" hidden="1" x14ac:dyDescent="0.2">
      <c r="A343" s="9" t="s">
        <v>157</v>
      </c>
      <c r="B343" s="9" t="s">
        <v>160</v>
      </c>
      <c r="C343" s="12" t="s">
        <v>161</v>
      </c>
      <c r="D343" s="11">
        <v>23826600</v>
      </c>
      <c r="E343" s="11">
        <v>23826600</v>
      </c>
      <c r="F343" s="11">
        <v>0</v>
      </c>
      <c r="G343" s="11">
        <v>22771980</v>
      </c>
      <c r="H343" s="11"/>
      <c r="I343" s="45">
        <f t="shared" si="18"/>
        <v>22771980</v>
      </c>
      <c r="J343" s="11">
        <f t="shared" si="17"/>
        <v>22771980</v>
      </c>
      <c r="K343" s="11">
        <v>0</v>
      </c>
      <c r="L343" s="10" t="s">
        <v>33</v>
      </c>
    </row>
    <row r="344" spans="1:12" ht="56.25" hidden="1" x14ac:dyDescent="0.2">
      <c r="A344" s="9" t="s">
        <v>157</v>
      </c>
      <c r="B344" s="9" t="s">
        <v>160</v>
      </c>
      <c r="C344" s="12" t="s">
        <v>161</v>
      </c>
      <c r="D344" s="11">
        <v>36286740</v>
      </c>
      <c r="E344" s="11">
        <v>36286740</v>
      </c>
      <c r="F344" s="11">
        <v>0</v>
      </c>
      <c r="G344" s="11">
        <v>35700840</v>
      </c>
      <c r="H344" s="11"/>
      <c r="I344" s="45">
        <f t="shared" si="18"/>
        <v>35700840</v>
      </c>
      <c r="J344" s="11">
        <f t="shared" si="17"/>
        <v>35700840</v>
      </c>
      <c r="K344" s="11">
        <v>0</v>
      </c>
      <c r="L344" s="10" t="s">
        <v>34</v>
      </c>
    </row>
    <row r="345" spans="1:12" ht="56.25" hidden="1" x14ac:dyDescent="0.2">
      <c r="A345" s="9" t="s">
        <v>157</v>
      </c>
      <c r="B345" s="9" t="s">
        <v>160</v>
      </c>
      <c r="C345" s="12" t="s">
        <v>161</v>
      </c>
      <c r="D345" s="11">
        <v>31685472</v>
      </c>
      <c r="E345" s="11">
        <v>31685472</v>
      </c>
      <c r="F345" s="11">
        <v>0</v>
      </c>
      <c r="G345" s="11">
        <v>29341872</v>
      </c>
      <c r="H345" s="11"/>
      <c r="I345" s="45">
        <f t="shared" si="18"/>
        <v>29341872</v>
      </c>
      <c r="J345" s="11">
        <f t="shared" si="17"/>
        <v>29341872</v>
      </c>
      <c r="K345" s="11">
        <v>0</v>
      </c>
      <c r="L345" s="10" t="s">
        <v>35</v>
      </c>
    </row>
    <row r="346" spans="1:12" ht="56.25" hidden="1" x14ac:dyDescent="0.2">
      <c r="A346" s="9" t="s">
        <v>157</v>
      </c>
      <c r="B346" s="9" t="s">
        <v>160</v>
      </c>
      <c r="C346" s="12" t="s">
        <v>161</v>
      </c>
      <c r="D346" s="11">
        <v>44235450</v>
      </c>
      <c r="E346" s="11">
        <v>44235450</v>
      </c>
      <c r="F346" s="11">
        <v>0</v>
      </c>
      <c r="G346" s="11">
        <v>39626370</v>
      </c>
      <c r="H346" s="11"/>
      <c r="I346" s="45">
        <f t="shared" si="18"/>
        <v>39626370</v>
      </c>
      <c r="J346" s="11">
        <f t="shared" si="17"/>
        <v>39626370</v>
      </c>
      <c r="K346" s="11">
        <v>0</v>
      </c>
      <c r="L346" s="10" t="s">
        <v>36</v>
      </c>
    </row>
    <row r="347" spans="1:12" ht="56.25" hidden="1" x14ac:dyDescent="0.2">
      <c r="A347" s="9" t="s">
        <v>157</v>
      </c>
      <c r="B347" s="9" t="s">
        <v>160</v>
      </c>
      <c r="C347" s="12" t="s">
        <v>161</v>
      </c>
      <c r="D347" s="11">
        <v>35915670</v>
      </c>
      <c r="E347" s="11">
        <v>35915670</v>
      </c>
      <c r="F347" s="11">
        <v>0</v>
      </c>
      <c r="G347" s="11">
        <v>35915670</v>
      </c>
      <c r="H347" s="11"/>
      <c r="I347" s="45">
        <f t="shared" si="18"/>
        <v>35915670</v>
      </c>
      <c r="J347" s="11">
        <f t="shared" si="17"/>
        <v>35915670</v>
      </c>
      <c r="K347" s="11">
        <v>0</v>
      </c>
      <c r="L347" s="10" t="s">
        <v>37</v>
      </c>
    </row>
    <row r="348" spans="1:12" ht="56.25" hidden="1" x14ac:dyDescent="0.2">
      <c r="A348" s="9" t="s">
        <v>157</v>
      </c>
      <c r="B348" s="9" t="s">
        <v>160</v>
      </c>
      <c r="C348" s="12" t="s">
        <v>161</v>
      </c>
      <c r="D348" s="11">
        <v>53258310</v>
      </c>
      <c r="E348" s="11">
        <v>53258310</v>
      </c>
      <c r="F348" s="11">
        <v>0</v>
      </c>
      <c r="G348" s="11">
        <v>52848180</v>
      </c>
      <c r="H348" s="11"/>
      <c r="I348" s="45">
        <f t="shared" si="18"/>
        <v>52848180</v>
      </c>
      <c r="J348" s="11">
        <f t="shared" si="17"/>
        <v>52848180</v>
      </c>
      <c r="K348" s="11">
        <v>0</v>
      </c>
      <c r="L348" s="10" t="s">
        <v>38</v>
      </c>
    </row>
    <row r="349" spans="1:12" ht="56.25" hidden="1" x14ac:dyDescent="0.2">
      <c r="A349" s="9" t="s">
        <v>157</v>
      </c>
      <c r="B349" s="9" t="s">
        <v>160</v>
      </c>
      <c r="C349" s="12" t="s">
        <v>161</v>
      </c>
      <c r="D349" s="11">
        <v>45606456</v>
      </c>
      <c r="E349" s="11">
        <v>45606456</v>
      </c>
      <c r="F349" s="11">
        <v>0</v>
      </c>
      <c r="G349" s="11">
        <v>43028496</v>
      </c>
      <c r="H349" s="11"/>
      <c r="I349" s="45">
        <f t="shared" si="18"/>
        <v>43028496</v>
      </c>
      <c r="J349" s="11">
        <f t="shared" si="17"/>
        <v>43028496</v>
      </c>
      <c r="K349" s="11">
        <v>0</v>
      </c>
      <c r="L349" s="10" t="s">
        <v>39</v>
      </c>
    </row>
    <row r="350" spans="1:12" ht="56.25" hidden="1" x14ac:dyDescent="0.2">
      <c r="A350" s="9" t="s">
        <v>157</v>
      </c>
      <c r="B350" s="9" t="s">
        <v>160</v>
      </c>
      <c r="C350" s="12" t="s">
        <v>161</v>
      </c>
      <c r="D350" s="11">
        <v>16756740</v>
      </c>
      <c r="E350" s="11">
        <v>16756740</v>
      </c>
      <c r="F350" s="11">
        <v>0</v>
      </c>
      <c r="G350" s="11">
        <v>15135750</v>
      </c>
      <c r="H350" s="11"/>
      <c r="I350" s="45">
        <f t="shared" si="18"/>
        <v>15135750</v>
      </c>
      <c r="J350" s="11">
        <f t="shared" si="17"/>
        <v>15135750</v>
      </c>
      <c r="K350" s="11">
        <v>0</v>
      </c>
      <c r="L350" s="10" t="s">
        <v>40</v>
      </c>
    </row>
    <row r="351" spans="1:12" ht="56.25" hidden="1" x14ac:dyDescent="0.2">
      <c r="A351" s="9" t="s">
        <v>157</v>
      </c>
      <c r="B351" s="9" t="s">
        <v>160</v>
      </c>
      <c r="C351" s="12" t="s">
        <v>161</v>
      </c>
      <c r="D351" s="11">
        <v>63960750</v>
      </c>
      <c r="E351" s="11">
        <v>63960750</v>
      </c>
      <c r="F351" s="11">
        <v>0</v>
      </c>
      <c r="G351" s="11">
        <v>59078250</v>
      </c>
      <c r="H351" s="11"/>
      <c r="I351" s="45">
        <f t="shared" si="18"/>
        <v>59078250</v>
      </c>
      <c r="J351" s="11">
        <f t="shared" si="17"/>
        <v>59078250</v>
      </c>
      <c r="K351" s="11">
        <v>0</v>
      </c>
      <c r="L351" s="10" t="s">
        <v>41</v>
      </c>
    </row>
    <row r="352" spans="1:12" ht="56.25" hidden="1" x14ac:dyDescent="0.2">
      <c r="A352" s="9" t="s">
        <v>157</v>
      </c>
      <c r="B352" s="9" t="s">
        <v>160</v>
      </c>
      <c r="C352" s="12" t="s">
        <v>161</v>
      </c>
      <c r="D352" s="11">
        <v>122570280</v>
      </c>
      <c r="E352" s="11">
        <v>122570280</v>
      </c>
      <c r="F352" s="11">
        <v>0</v>
      </c>
      <c r="G352" s="11">
        <v>122570280</v>
      </c>
      <c r="H352" s="11"/>
      <c r="I352" s="45">
        <f t="shared" si="18"/>
        <v>122570280</v>
      </c>
      <c r="J352" s="11">
        <f t="shared" si="17"/>
        <v>122570280</v>
      </c>
      <c r="K352" s="11">
        <v>0</v>
      </c>
      <c r="L352" s="10" t="s">
        <v>42</v>
      </c>
    </row>
    <row r="353" spans="1:12" ht="56.25" hidden="1" x14ac:dyDescent="0.2">
      <c r="A353" s="9" t="s">
        <v>157</v>
      </c>
      <c r="B353" s="9" t="s">
        <v>160</v>
      </c>
      <c r="C353" s="12" t="s">
        <v>161</v>
      </c>
      <c r="D353" s="11">
        <v>29646540</v>
      </c>
      <c r="E353" s="11">
        <v>29646540</v>
      </c>
      <c r="F353" s="11">
        <v>0</v>
      </c>
      <c r="G353" s="11">
        <v>29646540</v>
      </c>
      <c r="H353" s="11"/>
      <c r="I353" s="45">
        <f t="shared" si="18"/>
        <v>29646540</v>
      </c>
      <c r="J353" s="11">
        <f t="shared" si="17"/>
        <v>29646540</v>
      </c>
      <c r="K353" s="11">
        <v>0</v>
      </c>
      <c r="L353" s="10" t="s">
        <v>43</v>
      </c>
    </row>
    <row r="354" spans="1:12" ht="56.25" hidden="1" x14ac:dyDescent="0.2">
      <c r="A354" s="9" t="s">
        <v>157</v>
      </c>
      <c r="B354" s="9" t="s">
        <v>160</v>
      </c>
      <c r="C354" s="12" t="s">
        <v>161</v>
      </c>
      <c r="D354" s="11">
        <v>23143050</v>
      </c>
      <c r="E354" s="11">
        <v>23143050</v>
      </c>
      <c r="F354" s="11">
        <v>0</v>
      </c>
      <c r="G354" s="11">
        <v>20447910</v>
      </c>
      <c r="H354" s="11"/>
      <c r="I354" s="45">
        <f t="shared" si="18"/>
        <v>20447910</v>
      </c>
      <c r="J354" s="11">
        <f t="shared" si="17"/>
        <v>20447910</v>
      </c>
      <c r="K354" s="11">
        <v>0</v>
      </c>
      <c r="L354" s="10" t="s">
        <v>44</v>
      </c>
    </row>
    <row r="355" spans="1:12" ht="56.25" hidden="1" x14ac:dyDescent="0.2">
      <c r="A355" s="9" t="s">
        <v>157</v>
      </c>
      <c r="B355" s="9" t="s">
        <v>160</v>
      </c>
      <c r="C355" s="12" t="s">
        <v>161</v>
      </c>
      <c r="D355" s="11">
        <v>68882310</v>
      </c>
      <c r="E355" s="11">
        <v>68882310</v>
      </c>
      <c r="F355" s="11">
        <v>0</v>
      </c>
      <c r="G355" s="11">
        <v>62574120</v>
      </c>
      <c r="H355" s="11"/>
      <c r="I355" s="45">
        <f t="shared" si="18"/>
        <v>62574120</v>
      </c>
      <c r="J355" s="11">
        <f t="shared" si="17"/>
        <v>62574120</v>
      </c>
      <c r="K355" s="11">
        <v>0</v>
      </c>
      <c r="L355" s="10" t="s">
        <v>45</v>
      </c>
    </row>
    <row r="356" spans="1:12" ht="56.25" hidden="1" x14ac:dyDescent="0.2">
      <c r="A356" s="9" t="s">
        <v>157</v>
      </c>
      <c r="B356" s="9" t="s">
        <v>160</v>
      </c>
      <c r="C356" s="12" t="s">
        <v>161</v>
      </c>
      <c r="D356" s="11">
        <v>40216176</v>
      </c>
      <c r="E356" s="11">
        <v>40216176</v>
      </c>
      <c r="F356" s="11">
        <v>0</v>
      </c>
      <c r="G356" s="11">
        <v>35927388</v>
      </c>
      <c r="H356" s="11"/>
      <c r="I356" s="45">
        <f t="shared" si="18"/>
        <v>35927388</v>
      </c>
      <c r="J356" s="11">
        <f t="shared" si="17"/>
        <v>35927388</v>
      </c>
      <c r="K356" s="11">
        <v>0</v>
      </c>
      <c r="L356" s="10" t="s">
        <v>46</v>
      </c>
    </row>
    <row r="357" spans="1:12" ht="56.25" hidden="1" x14ac:dyDescent="0.2">
      <c r="A357" s="9" t="s">
        <v>157</v>
      </c>
      <c r="B357" s="9" t="s">
        <v>160</v>
      </c>
      <c r="C357" s="12" t="s">
        <v>161</v>
      </c>
      <c r="D357" s="11">
        <v>21541590</v>
      </c>
      <c r="E357" s="11">
        <v>21541590</v>
      </c>
      <c r="F357" s="11">
        <v>0</v>
      </c>
      <c r="G357" s="11">
        <v>19862010</v>
      </c>
      <c r="H357" s="11"/>
      <c r="I357" s="45">
        <f t="shared" si="18"/>
        <v>19862010</v>
      </c>
      <c r="J357" s="11">
        <f t="shared" si="17"/>
        <v>19862010</v>
      </c>
      <c r="K357" s="11">
        <v>0</v>
      </c>
      <c r="L357" s="10" t="s">
        <v>47</v>
      </c>
    </row>
    <row r="358" spans="1:12" ht="56.25" hidden="1" x14ac:dyDescent="0.2">
      <c r="A358" s="9" t="s">
        <v>157</v>
      </c>
      <c r="B358" s="9" t="s">
        <v>160</v>
      </c>
      <c r="C358" s="12" t="s">
        <v>161</v>
      </c>
      <c r="D358" s="11">
        <v>13534290</v>
      </c>
      <c r="E358" s="11">
        <v>13534290</v>
      </c>
      <c r="F358" s="11">
        <v>0</v>
      </c>
      <c r="G358" s="11">
        <v>13534290</v>
      </c>
      <c r="H358" s="11"/>
      <c r="I358" s="45">
        <f t="shared" si="18"/>
        <v>13534290</v>
      </c>
      <c r="J358" s="11">
        <f t="shared" si="17"/>
        <v>13534290</v>
      </c>
      <c r="K358" s="11">
        <v>0</v>
      </c>
      <c r="L358" s="10" t="s">
        <v>48</v>
      </c>
    </row>
    <row r="359" spans="1:12" s="23" customFormat="1" ht="56.25" hidden="1" x14ac:dyDescent="0.2">
      <c r="A359" s="20" t="s">
        <v>157</v>
      </c>
      <c r="B359" s="20" t="s">
        <v>162</v>
      </c>
      <c r="C359" s="24" t="s">
        <v>163</v>
      </c>
      <c r="D359" s="22">
        <v>33227.040000000001</v>
      </c>
      <c r="E359" s="22">
        <v>0</v>
      </c>
      <c r="F359" s="22">
        <v>33227.040000000001</v>
      </c>
      <c r="G359" s="22">
        <v>33227.040000000001</v>
      </c>
      <c r="H359" s="22"/>
      <c r="I359" s="45">
        <f t="shared" si="18"/>
        <v>33227.040000000001</v>
      </c>
      <c r="J359" s="22"/>
      <c r="K359" s="22">
        <f>G359</f>
        <v>33227.040000000001</v>
      </c>
      <c r="L359" s="21" t="s">
        <v>20</v>
      </c>
    </row>
    <row r="360" spans="1:12" ht="56.25" hidden="1" x14ac:dyDescent="0.2">
      <c r="A360" s="9" t="s">
        <v>157</v>
      </c>
      <c r="B360" s="9" t="s">
        <v>162</v>
      </c>
      <c r="C360" s="12" t="s">
        <v>163</v>
      </c>
      <c r="D360" s="11">
        <v>33227.040000000001</v>
      </c>
      <c r="E360" s="11">
        <v>0</v>
      </c>
      <c r="F360" s="11">
        <v>33227.040000000001</v>
      </c>
      <c r="G360" s="11">
        <v>33227.040000000001</v>
      </c>
      <c r="H360" s="11"/>
      <c r="I360" s="45">
        <f t="shared" si="18"/>
        <v>33227.040000000001</v>
      </c>
      <c r="J360" s="11"/>
      <c r="K360" s="11">
        <f>G360</f>
        <v>33227.040000000001</v>
      </c>
      <c r="L360" s="10" t="s">
        <v>21</v>
      </c>
    </row>
    <row r="361" spans="1:12" ht="56.25" hidden="1" x14ac:dyDescent="0.2">
      <c r="A361" s="9" t="s">
        <v>157</v>
      </c>
      <c r="B361" s="9" t="s">
        <v>162</v>
      </c>
      <c r="C361" s="12" t="s">
        <v>163</v>
      </c>
      <c r="D361" s="11">
        <v>30206.400000000001</v>
      </c>
      <c r="E361" s="11">
        <v>0</v>
      </c>
      <c r="F361" s="11">
        <v>30206.400000000001</v>
      </c>
      <c r="G361" s="11">
        <v>30206.400000000001</v>
      </c>
      <c r="H361" s="11"/>
      <c r="I361" s="45">
        <f t="shared" si="18"/>
        <v>30206.400000000001</v>
      </c>
      <c r="J361" s="11"/>
      <c r="K361" s="11">
        <f t="shared" ref="K361:K387" si="19">G361</f>
        <v>30206.400000000001</v>
      </c>
      <c r="L361" s="10" t="s">
        <v>22</v>
      </c>
    </row>
    <row r="362" spans="1:12" ht="56.25" hidden="1" x14ac:dyDescent="0.2">
      <c r="A362" s="9" t="s">
        <v>157</v>
      </c>
      <c r="B362" s="9" t="s">
        <v>162</v>
      </c>
      <c r="C362" s="12" t="s">
        <v>163</v>
      </c>
      <c r="D362" s="11">
        <v>39268.32</v>
      </c>
      <c r="E362" s="11">
        <v>0</v>
      </c>
      <c r="F362" s="11">
        <v>39268.32</v>
      </c>
      <c r="G362" s="11">
        <v>37449.07</v>
      </c>
      <c r="H362" s="11"/>
      <c r="I362" s="45">
        <f t="shared" si="18"/>
        <v>37449.07</v>
      </c>
      <c r="J362" s="11"/>
      <c r="K362" s="11">
        <f t="shared" si="19"/>
        <v>37449.07</v>
      </c>
      <c r="L362" s="10" t="s">
        <v>23</v>
      </c>
    </row>
    <row r="363" spans="1:12" ht="56.25" hidden="1" x14ac:dyDescent="0.2">
      <c r="A363" s="9" t="s">
        <v>157</v>
      </c>
      <c r="B363" s="9" t="s">
        <v>162</v>
      </c>
      <c r="C363" s="12" t="s">
        <v>163</v>
      </c>
      <c r="D363" s="11">
        <v>3020.64</v>
      </c>
      <c r="E363" s="11">
        <v>0</v>
      </c>
      <c r="F363" s="11">
        <v>3020.64</v>
      </c>
      <c r="G363" s="11">
        <v>3020.64</v>
      </c>
      <c r="H363" s="11"/>
      <c r="I363" s="45">
        <f t="shared" si="18"/>
        <v>3020.64</v>
      </c>
      <c r="J363" s="11"/>
      <c r="K363" s="11">
        <f t="shared" si="19"/>
        <v>3020.64</v>
      </c>
      <c r="L363" s="10" t="s">
        <v>24</v>
      </c>
    </row>
    <row r="364" spans="1:12" ht="56.25" hidden="1" x14ac:dyDescent="0.2">
      <c r="A364" s="9" t="s">
        <v>157</v>
      </c>
      <c r="B364" s="9" t="s">
        <v>162</v>
      </c>
      <c r="C364" s="12" t="s">
        <v>163</v>
      </c>
      <c r="D364" s="11">
        <v>24165.119999999999</v>
      </c>
      <c r="E364" s="11">
        <v>0</v>
      </c>
      <c r="F364" s="11">
        <v>24165.119999999999</v>
      </c>
      <c r="G364" s="11">
        <v>19634.13</v>
      </c>
      <c r="H364" s="11"/>
      <c r="I364" s="45">
        <f t="shared" si="18"/>
        <v>19634.13</v>
      </c>
      <c r="J364" s="11"/>
      <c r="K364" s="11">
        <f t="shared" si="19"/>
        <v>19634.13</v>
      </c>
      <c r="L364" s="10" t="s">
        <v>25</v>
      </c>
    </row>
    <row r="365" spans="1:12" ht="56.25" hidden="1" x14ac:dyDescent="0.2">
      <c r="A365" s="9" t="s">
        <v>157</v>
      </c>
      <c r="B365" s="9" t="s">
        <v>162</v>
      </c>
      <c r="C365" s="12" t="s">
        <v>163</v>
      </c>
      <c r="D365" s="11">
        <v>186810.96</v>
      </c>
      <c r="E365" s="11">
        <v>0</v>
      </c>
      <c r="F365" s="11">
        <v>186810.96</v>
      </c>
      <c r="G365" s="11">
        <v>186810.96</v>
      </c>
      <c r="H365" s="11"/>
      <c r="I365" s="45">
        <f t="shared" si="18"/>
        <v>186810.96</v>
      </c>
      <c r="J365" s="11"/>
      <c r="K365" s="11">
        <f t="shared" si="19"/>
        <v>186810.96</v>
      </c>
      <c r="L365" s="10" t="s">
        <v>26</v>
      </c>
    </row>
    <row r="366" spans="1:12" ht="56.25" hidden="1" x14ac:dyDescent="0.2">
      <c r="A366" s="9" t="s">
        <v>157</v>
      </c>
      <c r="B366" s="9" t="s">
        <v>162</v>
      </c>
      <c r="C366" s="12" t="s">
        <v>163</v>
      </c>
      <c r="D366" s="11">
        <v>42288.959999999999</v>
      </c>
      <c r="E366" s="11">
        <v>0</v>
      </c>
      <c r="F366" s="11">
        <v>42288.959999999999</v>
      </c>
      <c r="G366" s="11">
        <v>36456</v>
      </c>
      <c r="H366" s="11"/>
      <c r="I366" s="45">
        <f t="shared" si="18"/>
        <v>36456</v>
      </c>
      <c r="J366" s="11"/>
      <c r="K366" s="11">
        <f t="shared" si="19"/>
        <v>36456</v>
      </c>
      <c r="L366" s="10" t="s">
        <v>27</v>
      </c>
    </row>
    <row r="367" spans="1:12" ht="56.25" hidden="1" x14ac:dyDescent="0.2">
      <c r="A367" s="9" t="s">
        <v>157</v>
      </c>
      <c r="B367" s="9" t="s">
        <v>162</v>
      </c>
      <c r="C367" s="12" t="s">
        <v>163</v>
      </c>
      <c r="D367" s="11">
        <v>30206.400000000001</v>
      </c>
      <c r="E367" s="11">
        <v>0</v>
      </c>
      <c r="F367" s="11">
        <v>30206.400000000001</v>
      </c>
      <c r="G367" s="11">
        <v>24471.02</v>
      </c>
      <c r="H367" s="11"/>
      <c r="I367" s="45">
        <f t="shared" si="18"/>
        <v>24471.02</v>
      </c>
      <c r="J367" s="11"/>
      <c r="K367" s="11">
        <f t="shared" si="19"/>
        <v>24471.02</v>
      </c>
      <c r="L367" s="10" t="s">
        <v>28</v>
      </c>
    </row>
    <row r="368" spans="1:12" ht="56.25" hidden="1" x14ac:dyDescent="0.2">
      <c r="A368" s="9" t="s">
        <v>157</v>
      </c>
      <c r="B368" s="9" t="s">
        <v>162</v>
      </c>
      <c r="C368" s="12" t="s">
        <v>163</v>
      </c>
      <c r="D368" s="11">
        <v>67808.160000000003</v>
      </c>
      <c r="E368" s="11">
        <v>0</v>
      </c>
      <c r="F368" s="11">
        <v>67808.160000000003</v>
      </c>
      <c r="G368" s="11">
        <v>67808.160000000003</v>
      </c>
      <c r="H368" s="11"/>
      <c r="I368" s="45">
        <f t="shared" si="18"/>
        <v>67808.160000000003</v>
      </c>
      <c r="J368" s="11"/>
      <c r="K368" s="11">
        <f t="shared" si="19"/>
        <v>67808.160000000003</v>
      </c>
      <c r="L368" s="10" t="s">
        <v>29</v>
      </c>
    </row>
    <row r="369" spans="1:12" ht="56.25" hidden="1" x14ac:dyDescent="0.2">
      <c r="A369" s="9" t="s">
        <v>157</v>
      </c>
      <c r="B369" s="9" t="s">
        <v>162</v>
      </c>
      <c r="C369" s="12" t="s">
        <v>163</v>
      </c>
      <c r="D369" s="11">
        <v>30206.400000000001</v>
      </c>
      <c r="E369" s="11">
        <v>0</v>
      </c>
      <c r="F369" s="11">
        <v>30206.400000000001</v>
      </c>
      <c r="G369" s="11">
        <v>23252.22</v>
      </c>
      <c r="H369" s="11"/>
      <c r="I369" s="45">
        <f t="shared" si="18"/>
        <v>23252.22</v>
      </c>
      <c r="J369" s="11"/>
      <c r="K369" s="11">
        <f t="shared" si="19"/>
        <v>23252.22</v>
      </c>
      <c r="L369" s="10" t="s">
        <v>30</v>
      </c>
    </row>
    <row r="370" spans="1:12" ht="56.25" hidden="1" x14ac:dyDescent="0.2">
      <c r="A370" s="9" t="s">
        <v>157</v>
      </c>
      <c r="B370" s="9" t="s">
        <v>162</v>
      </c>
      <c r="C370" s="12" t="s">
        <v>163</v>
      </c>
      <c r="D370" s="11">
        <v>33227.040000000001</v>
      </c>
      <c r="E370" s="11">
        <v>0</v>
      </c>
      <c r="F370" s="11">
        <v>33227.040000000001</v>
      </c>
      <c r="G370" s="11">
        <v>32029.599999999999</v>
      </c>
      <c r="H370" s="11"/>
      <c r="I370" s="45">
        <f t="shared" si="18"/>
        <v>32029.599999999999</v>
      </c>
      <c r="J370" s="11"/>
      <c r="K370" s="11">
        <f t="shared" si="19"/>
        <v>32029.599999999999</v>
      </c>
      <c r="L370" s="10" t="s">
        <v>31</v>
      </c>
    </row>
    <row r="371" spans="1:12" ht="56.25" hidden="1" x14ac:dyDescent="0.2">
      <c r="A371" s="9" t="s">
        <v>157</v>
      </c>
      <c r="B371" s="9" t="s">
        <v>162</v>
      </c>
      <c r="C371" s="12" t="s">
        <v>163</v>
      </c>
      <c r="D371" s="11">
        <v>36247.68</v>
      </c>
      <c r="E371" s="11">
        <v>0</v>
      </c>
      <c r="F371" s="11">
        <v>36247.68</v>
      </c>
      <c r="G371" s="11">
        <v>29142.28</v>
      </c>
      <c r="H371" s="11"/>
      <c r="I371" s="45">
        <f t="shared" si="18"/>
        <v>29142.28</v>
      </c>
      <c r="J371" s="11"/>
      <c r="K371" s="11">
        <f t="shared" si="19"/>
        <v>29142.28</v>
      </c>
      <c r="L371" s="10" t="s">
        <v>32</v>
      </c>
    </row>
    <row r="372" spans="1:12" ht="56.25" hidden="1" x14ac:dyDescent="0.2">
      <c r="A372" s="9" t="s">
        <v>157</v>
      </c>
      <c r="B372" s="9" t="s">
        <v>162</v>
      </c>
      <c r="C372" s="12" t="s">
        <v>163</v>
      </c>
      <c r="D372" s="11">
        <v>18123.84</v>
      </c>
      <c r="E372" s="11">
        <v>0</v>
      </c>
      <c r="F372" s="11">
        <v>18123.84</v>
      </c>
      <c r="G372" s="11">
        <v>15434.49</v>
      </c>
      <c r="H372" s="11"/>
      <c r="I372" s="45">
        <f t="shared" si="18"/>
        <v>15434.49</v>
      </c>
      <c r="J372" s="11"/>
      <c r="K372" s="11">
        <f t="shared" si="19"/>
        <v>15434.49</v>
      </c>
      <c r="L372" s="10" t="s">
        <v>33</v>
      </c>
    </row>
    <row r="373" spans="1:12" ht="56.25" hidden="1" x14ac:dyDescent="0.2">
      <c r="A373" s="9" t="s">
        <v>157</v>
      </c>
      <c r="B373" s="9" t="s">
        <v>162</v>
      </c>
      <c r="C373" s="12" t="s">
        <v>163</v>
      </c>
      <c r="D373" s="11">
        <v>48330.239999999998</v>
      </c>
      <c r="E373" s="11">
        <v>0</v>
      </c>
      <c r="F373" s="11">
        <v>48330.239999999998</v>
      </c>
      <c r="G373" s="11">
        <v>44700.639999999999</v>
      </c>
      <c r="H373" s="11"/>
      <c r="I373" s="45">
        <f t="shared" si="18"/>
        <v>44700.639999999999</v>
      </c>
      <c r="J373" s="11"/>
      <c r="K373" s="11">
        <f t="shared" si="19"/>
        <v>44700.639999999999</v>
      </c>
      <c r="L373" s="10" t="s">
        <v>34</v>
      </c>
    </row>
    <row r="374" spans="1:12" ht="56.25" hidden="1" x14ac:dyDescent="0.2">
      <c r="A374" s="9" t="s">
        <v>157</v>
      </c>
      <c r="B374" s="9" t="s">
        <v>162</v>
      </c>
      <c r="C374" s="12" t="s">
        <v>163</v>
      </c>
      <c r="D374" s="11">
        <v>98899.92</v>
      </c>
      <c r="E374" s="11">
        <v>0</v>
      </c>
      <c r="F374" s="11">
        <v>98899.92</v>
      </c>
      <c r="G374" s="11">
        <v>98899.92</v>
      </c>
      <c r="H374" s="11"/>
      <c r="I374" s="45">
        <f t="shared" si="18"/>
        <v>98899.92</v>
      </c>
      <c r="J374" s="11"/>
      <c r="K374" s="11">
        <f t="shared" si="19"/>
        <v>98899.92</v>
      </c>
      <c r="L374" s="10" t="s">
        <v>35</v>
      </c>
    </row>
    <row r="375" spans="1:12" ht="56.25" hidden="1" x14ac:dyDescent="0.2">
      <c r="A375" s="9" t="s">
        <v>157</v>
      </c>
      <c r="B375" s="9" t="s">
        <v>162</v>
      </c>
      <c r="C375" s="12" t="s">
        <v>163</v>
      </c>
      <c r="D375" s="11">
        <v>21144.48</v>
      </c>
      <c r="E375" s="11">
        <v>0</v>
      </c>
      <c r="F375" s="11">
        <v>21144.48</v>
      </c>
      <c r="G375" s="11">
        <v>21144.48</v>
      </c>
      <c r="H375" s="11"/>
      <c r="I375" s="45">
        <f t="shared" si="18"/>
        <v>21144.48</v>
      </c>
      <c r="J375" s="11"/>
      <c r="K375" s="11">
        <f t="shared" si="19"/>
        <v>21144.48</v>
      </c>
      <c r="L375" s="10" t="s">
        <v>36</v>
      </c>
    </row>
    <row r="376" spans="1:12" ht="56.25" hidden="1" x14ac:dyDescent="0.2">
      <c r="A376" s="9" t="s">
        <v>157</v>
      </c>
      <c r="B376" s="9" t="s">
        <v>162</v>
      </c>
      <c r="C376" s="12" t="s">
        <v>163</v>
      </c>
      <c r="D376" s="11">
        <v>91087.92</v>
      </c>
      <c r="E376" s="11">
        <v>0</v>
      </c>
      <c r="F376" s="11">
        <v>91087.92</v>
      </c>
      <c r="G376" s="11">
        <v>82034.399999999994</v>
      </c>
      <c r="H376" s="11"/>
      <c r="I376" s="45">
        <f t="shared" si="18"/>
        <v>82034.399999999994</v>
      </c>
      <c r="J376" s="11"/>
      <c r="K376" s="11">
        <f t="shared" si="19"/>
        <v>82034.399999999994</v>
      </c>
      <c r="L376" s="10" t="s">
        <v>37</v>
      </c>
    </row>
    <row r="377" spans="1:12" ht="56.25" hidden="1" x14ac:dyDescent="0.2">
      <c r="A377" s="9" t="s">
        <v>157</v>
      </c>
      <c r="B377" s="9" t="s">
        <v>162</v>
      </c>
      <c r="C377" s="12" t="s">
        <v>163</v>
      </c>
      <c r="D377" s="11">
        <v>36247.68</v>
      </c>
      <c r="E377" s="11">
        <v>0</v>
      </c>
      <c r="F377" s="11">
        <v>36247.68</v>
      </c>
      <c r="G377" s="11">
        <v>36247.68</v>
      </c>
      <c r="H377" s="11"/>
      <c r="I377" s="45">
        <f t="shared" si="18"/>
        <v>36247.68</v>
      </c>
      <c r="J377" s="11"/>
      <c r="K377" s="11">
        <f t="shared" si="19"/>
        <v>36247.68</v>
      </c>
      <c r="L377" s="10" t="s">
        <v>38</v>
      </c>
    </row>
    <row r="378" spans="1:12" ht="56.25" hidden="1" x14ac:dyDescent="0.2">
      <c r="A378" s="9" t="s">
        <v>157</v>
      </c>
      <c r="B378" s="9" t="s">
        <v>162</v>
      </c>
      <c r="C378" s="12" t="s">
        <v>163</v>
      </c>
      <c r="D378" s="11">
        <v>153844.32</v>
      </c>
      <c r="E378" s="11">
        <v>0</v>
      </c>
      <c r="F378" s="11">
        <v>153844.32</v>
      </c>
      <c r="G378" s="11">
        <v>129037.4</v>
      </c>
      <c r="H378" s="11"/>
      <c r="I378" s="45">
        <f t="shared" si="18"/>
        <v>129037.4</v>
      </c>
      <c r="J378" s="11"/>
      <c r="K378" s="11">
        <f t="shared" si="19"/>
        <v>129037.4</v>
      </c>
      <c r="L378" s="10" t="s">
        <v>39</v>
      </c>
    </row>
    <row r="379" spans="1:12" ht="56.25" hidden="1" x14ac:dyDescent="0.2">
      <c r="A379" s="9" t="s">
        <v>157</v>
      </c>
      <c r="B379" s="9" t="s">
        <v>162</v>
      </c>
      <c r="C379" s="12" t="s">
        <v>163</v>
      </c>
      <c r="D379" s="11">
        <v>39554.76</v>
      </c>
      <c r="E379" s="11">
        <v>0</v>
      </c>
      <c r="F379" s="11">
        <v>39554.76</v>
      </c>
      <c r="G379" s="11">
        <v>39554.76</v>
      </c>
      <c r="H379" s="11"/>
      <c r="I379" s="45">
        <f t="shared" si="18"/>
        <v>39554.76</v>
      </c>
      <c r="J379" s="11"/>
      <c r="K379" s="11">
        <f t="shared" si="19"/>
        <v>39554.76</v>
      </c>
      <c r="L379" s="10" t="s">
        <v>40</v>
      </c>
    </row>
    <row r="380" spans="1:12" ht="56.25" hidden="1" x14ac:dyDescent="0.2">
      <c r="A380" s="9" t="s">
        <v>157</v>
      </c>
      <c r="B380" s="9" t="s">
        <v>162</v>
      </c>
      <c r="C380" s="12" t="s">
        <v>163</v>
      </c>
      <c r="D380" s="11">
        <v>24165.119999999999</v>
      </c>
      <c r="E380" s="11">
        <v>0</v>
      </c>
      <c r="F380" s="11">
        <v>24165.119999999999</v>
      </c>
      <c r="G380" s="11">
        <v>22820.76</v>
      </c>
      <c r="H380" s="11"/>
      <c r="I380" s="45">
        <f t="shared" si="18"/>
        <v>22820.76</v>
      </c>
      <c r="J380" s="11"/>
      <c r="K380" s="11">
        <f t="shared" si="19"/>
        <v>22820.76</v>
      </c>
      <c r="L380" s="10" t="s">
        <v>41</v>
      </c>
    </row>
    <row r="381" spans="1:12" ht="56.25" hidden="1" x14ac:dyDescent="0.2">
      <c r="A381" s="9" t="s">
        <v>157</v>
      </c>
      <c r="B381" s="9" t="s">
        <v>162</v>
      </c>
      <c r="C381" s="12" t="s">
        <v>163</v>
      </c>
      <c r="D381" s="11">
        <v>63433.440000000002</v>
      </c>
      <c r="E381" s="11">
        <v>0</v>
      </c>
      <c r="F381" s="11">
        <v>63433.440000000002</v>
      </c>
      <c r="G381" s="11">
        <v>63433.19</v>
      </c>
      <c r="H381" s="11"/>
      <c r="I381" s="45">
        <f t="shared" si="18"/>
        <v>63433.19</v>
      </c>
      <c r="J381" s="11"/>
      <c r="K381" s="11">
        <f t="shared" si="19"/>
        <v>63433.19</v>
      </c>
      <c r="L381" s="10" t="s">
        <v>42</v>
      </c>
    </row>
    <row r="382" spans="1:12" ht="56.25" hidden="1" x14ac:dyDescent="0.2">
      <c r="A382" s="9" t="s">
        <v>157</v>
      </c>
      <c r="B382" s="9" t="s">
        <v>162</v>
      </c>
      <c r="C382" s="12" t="s">
        <v>163</v>
      </c>
      <c r="D382" s="11">
        <v>54944.4</v>
      </c>
      <c r="E382" s="11">
        <v>0</v>
      </c>
      <c r="F382" s="11">
        <v>54944.4</v>
      </c>
      <c r="G382" s="11">
        <v>54944.4</v>
      </c>
      <c r="H382" s="11"/>
      <c r="I382" s="45">
        <f t="shared" si="18"/>
        <v>54944.4</v>
      </c>
      <c r="J382" s="11"/>
      <c r="K382" s="11">
        <f t="shared" si="19"/>
        <v>54944.4</v>
      </c>
      <c r="L382" s="10" t="s">
        <v>43</v>
      </c>
    </row>
    <row r="383" spans="1:12" ht="56.25" hidden="1" x14ac:dyDescent="0.2">
      <c r="A383" s="9" t="s">
        <v>157</v>
      </c>
      <c r="B383" s="9" t="s">
        <v>162</v>
      </c>
      <c r="C383" s="12" t="s">
        <v>163</v>
      </c>
      <c r="D383" s="11">
        <v>15103.2</v>
      </c>
      <c r="E383" s="11">
        <v>0</v>
      </c>
      <c r="F383" s="11">
        <v>15103.2</v>
      </c>
      <c r="G383" s="11">
        <v>15103.2</v>
      </c>
      <c r="H383" s="11"/>
      <c r="I383" s="45">
        <f t="shared" si="18"/>
        <v>15103.2</v>
      </c>
      <c r="J383" s="11"/>
      <c r="K383" s="11">
        <f t="shared" si="19"/>
        <v>15103.2</v>
      </c>
      <c r="L383" s="10" t="s">
        <v>44</v>
      </c>
    </row>
    <row r="384" spans="1:12" ht="56.25" hidden="1" x14ac:dyDescent="0.2">
      <c r="A384" s="9" t="s">
        <v>157</v>
      </c>
      <c r="B384" s="9" t="s">
        <v>162</v>
      </c>
      <c r="C384" s="12" t="s">
        <v>163</v>
      </c>
      <c r="D384" s="11">
        <v>27185.759999999998</v>
      </c>
      <c r="E384" s="11">
        <v>0</v>
      </c>
      <c r="F384" s="11">
        <v>27185.759999999998</v>
      </c>
      <c r="G384" s="11">
        <v>27185.759999999998</v>
      </c>
      <c r="H384" s="11"/>
      <c r="I384" s="45">
        <f t="shared" si="18"/>
        <v>27185.759999999998</v>
      </c>
      <c r="J384" s="11"/>
      <c r="K384" s="11">
        <f t="shared" si="19"/>
        <v>27185.759999999998</v>
      </c>
      <c r="L384" s="10" t="s">
        <v>45</v>
      </c>
    </row>
    <row r="385" spans="1:12" ht="56.25" hidden="1" x14ac:dyDescent="0.2">
      <c r="A385" s="9" t="s">
        <v>157</v>
      </c>
      <c r="B385" s="9" t="s">
        <v>162</v>
      </c>
      <c r="C385" s="12" t="s">
        <v>163</v>
      </c>
      <c r="D385" s="11">
        <v>54944.4</v>
      </c>
      <c r="E385" s="11">
        <v>0</v>
      </c>
      <c r="F385" s="11">
        <v>54944.4</v>
      </c>
      <c r="G385" s="11">
        <v>54944.4</v>
      </c>
      <c r="H385" s="11"/>
      <c r="I385" s="45">
        <f t="shared" si="18"/>
        <v>54944.4</v>
      </c>
      <c r="J385" s="11"/>
      <c r="K385" s="11">
        <f t="shared" si="19"/>
        <v>54944.4</v>
      </c>
      <c r="L385" s="10" t="s">
        <v>46</v>
      </c>
    </row>
    <row r="386" spans="1:12" ht="56.25" hidden="1" x14ac:dyDescent="0.2">
      <c r="A386" s="9" t="s">
        <v>157</v>
      </c>
      <c r="B386" s="9" t="s">
        <v>162</v>
      </c>
      <c r="C386" s="12" t="s">
        <v>163</v>
      </c>
      <c r="D386" s="11">
        <v>22602.720000000001</v>
      </c>
      <c r="E386" s="11">
        <v>0</v>
      </c>
      <c r="F386" s="11">
        <v>22602.720000000001</v>
      </c>
      <c r="G386" s="11">
        <v>22602.720000000001</v>
      </c>
      <c r="H386" s="11"/>
      <c r="I386" s="45">
        <f t="shared" si="18"/>
        <v>22602.720000000001</v>
      </c>
      <c r="J386" s="11"/>
      <c r="K386" s="11">
        <f t="shared" si="19"/>
        <v>22602.720000000001</v>
      </c>
      <c r="L386" s="10" t="s">
        <v>47</v>
      </c>
    </row>
    <row r="387" spans="1:12" ht="56.25" hidden="1" x14ac:dyDescent="0.2">
      <c r="A387" s="9" t="s">
        <v>157</v>
      </c>
      <c r="B387" s="9" t="s">
        <v>162</v>
      </c>
      <c r="C387" s="12" t="s">
        <v>163</v>
      </c>
      <c r="D387" s="11">
        <v>12082.56</v>
      </c>
      <c r="E387" s="11">
        <v>0</v>
      </c>
      <c r="F387" s="11">
        <v>12082.56</v>
      </c>
      <c r="G387" s="11">
        <v>12082.56</v>
      </c>
      <c r="H387" s="11"/>
      <c r="I387" s="45">
        <f t="shared" si="18"/>
        <v>12082.56</v>
      </c>
      <c r="J387" s="11"/>
      <c r="K387" s="11">
        <f t="shared" si="19"/>
        <v>12082.56</v>
      </c>
      <c r="L387" s="10" t="s">
        <v>48</v>
      </c>
    </row>
    <row r="388" spans="1:12" s="23" customFormat="1" ht="67.5" x14ac:dyDescent="0.2">
      <c r="A388" s="20" t="s">
        <v>157</v>
      </c>
      <c r="B388" s="20" t="s">
        <v>164</v>
      </c>
      <c r="C388" s="24" t="s">
        <v>165</v>
      </c>
      <c r="D388" s="22">
        <v>146214.6</v>
      </c>
      <c r="E388" s="22">
        <v>0</v>
      </c>
      <c r="F388" s="22">
        <v>146214.6</v>
      </c>
      <c r="G388" s="22">
        <v>0</v>
      </c>
      <c r="H388" s="22"/>
      <c r="I388" s="45">
        <f t="shared" si="18"/>
        <v>0</v>
      </c>
      <c r="J388" s="22"/>
      <c r="K388" s="22">
        <f>G388</f>
        <v>0</v>
      </c>
      <c r="L388" s="21" t="s">
        <v>66</v>
      </c>
    </row>
    <row r="389" spans="1:12" ht="67.5" x14ac:dyDescent="0.2">
      <c r="A389" s="9" t="s">
        <v>157</v>
      </c>
      <c r="B389" s="9" t="s">
        <v>164</v>
      </c>
      <c r="C389" s="12" t="s">
        <v>165</v>
      </c>
      <c r="D389" s="11">
        <v>2407450.08</v>
      </c>
      <c r="E389" s="11">
        <v>0</v>
      </c>
      <c r="F389" s="11">
        <v>2407450.08</v>
      </c>
      <c r="G389" s="11">
        <v>2173717.11</v>
      </c>
      <c r="H389" s="11"/>
      <c r="I389" s="45">
        <f t="shared" si="18"/>
        <v>2173717.11</v>
      </c>
      <c r="J389" s="11"/>
      <c r="K389" s="11">
        <f>G389</f>
        <v>2173717.11</v>
      </c>
      <c r="L389" s="10" t="s">
        <v>20</v>
      </c>
    </row>
    <row r="390" spans="1:12" ht="67.5" x14ac:dyDescent="0.2">
      <c r="A390" s="9" t="s">
        <v>157</v>
      </c>
      <c r="B390" s="9" t="s">
        <v>164</v>
      </c>
      <c r="C390" s="12" t="s">
        <v>165</v>
      </c>
      <c r="D390" s="11">
        <v>3204899.04</v>
      </c>
      <c r="E390" s="11">
        <v>0</v>
      </c>
      <c r="F390" s="11">
        <v>3204899.04</v>
      </c>
      <c r="G390" s="11">
        <v>3183227.58</v>
      </c>
      <c r="H390" s="11"/>
      <c r="I390" s="45">
        <f t="shared" si="18"/>
        <v>3183227.58</v>
      </c>
      <c r="J390" s="11"/>
      <c r="K390" s="11">
        <f t="shared" ref="K390:K453" si="20">G390</f>
        <v>3183227.58</v>
      </c>
      <c r="L390" s="10" t="s">
        <v>21</v>
      </c>
    </row>
    <row r="391" spans="1:12" ht="67.5" x14ac:dyDescent="0.2">
      <c r="A391" s="9" t="s">
        <v>157</v>
      </c>
      <c r="B391" s="9" t="s">
        <v>164</v>
      </c>
      <c r="C391" s="12" t="s">
        <v>165</v>
      </c>
      <c r="D391" s="11">
        <v>2988923.28</v>
      </c>
      <c r="E391" s="11">
        <v>0</v>
      </c>
      <c r="F391" s="11">
        <v>2988923.28</v>
      </c>
      <c r="G391" s="11">
        <v>2988923.28</v>
      </c>
      <c r="H391" s="11"/>
      <c r="I391" s="45">
        <f t="shared" si="18"/>
        <v>2988923.28</v>
      </c>
      <c r="J391" s="11"/>
      <c r="K391" s="11">
        <f t="shared" si="20"/>
        <v>2988923.28</v>
      </c>
      <c r="L391" s="10" t="s">
        <v>22</v>
      </c>
    </row>
    <row r="392" spans="1:12" ht="67.5" x14ac:dyDescent="0.2">
      <c r="A392" s="9" t="s">
        <v>157</v>
      </c>
      <c r="B392" s="9" t="s">
        <v>164</v>
      </c>
      <c r="C392" s="12" t="s">
        <v>165</v>
      </c>
      <c r="D392" s="11">
        <v>2922469.2</v>
      </c>
      <c r="E392" s="11">
        <v>0</v>
      </c>
      <c r="F392" s="11">
        <v>2922469.2</v>
      </c>
      <c r="G392" s="11">
        <v>2620496.19</v>
      </c>
      <c r="H392" s="11"/>
      <c r="I392" s="45">
        <f t="shared" si="18"/>
        <v>2620496.19</v>
      </c>
      <c r="J392" s="11"/>
      <c r="K392" s="11">
        <f t="shared" si="20"/>
        <v>2620496.19</v>
      </c>
      <c r="L392" s="10" t="s">
        <v>23</v>
      </c>
    </row>
    <row r="393" spans="1:12" ht="67.5" x14ac:dyDescent="0.2">
      <c r="A393" s="9" t="s">
        <v>157</v>
      </c>
      <c r="B393" s="9" t="s">
        <v>164</v>
      </c>
      <c r="C393" s="12" t="s">
        <v>165</v>
      </c>
      <c r="D393" s="11">
        <v>628293.12</v>
      </c>
      <c r="E393" s="11">
        <v>0</v>
      </c>
      <c r="F393" s="11">
        <v>628293.12</v>
      </c>
      <c r="G393" s="11">
        <v>628293.12</v>
      </c>
      <c r="H393" s="11"/>
      <c r="I393" s="45">
        <f t="shared" si="18"/>
        <v>628293.12</v>
      </c>
      <c r="J393" s="11"/>
      <c r="K393" s="11">
        <f t="shared" si="20"/>
        <v>628293.12</v>
      </c>
      <c r="L393" s="10" t="s">
        <v>24</v>
      </c>
    </row>
    <row r="394" spans="1:12" ht="67.5" x14ac:dyDescent="0.2">
      <c r="A394" s="9" t="s">
        <v>157</v>
      </c>
      <c r="B394" s="9" t="s">
        <v>164</v>
      </c>
      <c r="C394" s="12" t="s">
        <v>165</v>
      </c>
      <c r="D394" s="11">
        <v>1958885.04</v>
      </c>
      <c r="E394" s="11">
        <v>0</v>
      </c>
      <c r="F394" s="11">
        <v>1958885.04</v>
      </c>
      <c r="G394" s="11">
        <v>1535225.38</v>
      </c>
      <c r="H394" s="11"/>
      <c r="I394" s="45">
        <f t="shared" si="18"/>
        <v>1535225.38</v>
      </c>
      <c r="J394" s="11"/>
      <c r="K394" s="11">
        <f t="shared" si="20"/>
        <v>1535225.38</v>
      </c>
      <c r="L394" s="10" t="s">
        <v>25</v>
      </c>
    </row>
    <row r="395" spans="1:12" ht="67.5" x14ac:dyDescent="0.2">
      <c r="A395" s="9" t="s">
        <v>157</v>
      </c>
      <c r="B395" s="9" t="s">
        <v>164</v>
      </c>
      <c r="C395" s="12" t="s">
        <v>165</v>
      </c>
      <c r="D395" s="11">
        <v>12444906.6</v>
      </c>
      <c r="E395" s="11">
        <v>0</v>
      </c>
      <c r="F395" s="11">
        <v>12444906.6</v>
      </c>
      <c r="G395" s="11">
        <v>10955913.359999999</v>
      </c>
      <c r="H395" s="11"/>
      <c r="I395" s="45">
        <f t="shared" si="18"/>
        <v>10955913.359999999</v>
      </c>
      <c r="J395" s="11"/>
      <c r="K395" s="11">
        <f t="shared" si="20"/>
        <v>10955913.359999999</v>
      </c>
      <c r="L395" s="10" t="s">
        <v>26</v>
      </c>
    </row>
    <row r="396" spans="1:12" ht="67.5" x14ac:dyDescent="0.2">
      <c r="A396" s="9" t="s">
        <v>157</v>
      </c>
      <c r="B396" s="9" t="s">
        <v>164</v>
      </c>
      <c r="C396" s="12" t="s">
        <v>165</v>
      </c>
      <c r="D396" s="11">
        <v>3620237.04</v>
      </c>
      <c r="E396" s="11">
        <v>0</v>
      </c>
      <c r="F396" s="11">
        <v>3620237.04</v>
      </c>
      <c r="G396" s="11">
        <v>2934443</v>
      </c>
      <c r="H396" s="11"/>
      <c r="I396" s="45">
        <f t="shared" si="18"/>
        <v>2934443</v>
      </c>
      <c r="J396" s="11"/>
      <c r="K396" s="11">
        <f t="shared" si="20"/>
        <v>2934443</v>
      </c>
      <c r="L396" s="10" t="s">
        <v>27</v>
      </c>
    </row>
    <row r="397" spans="1:12" ht="67.5" x14ac:dyDescent="0.2">
      <c r="A397" s="9" t="s">
        <v>157</v>
      </c>
      <c r="B397" s="9" t="s">
        <v>164</v>
      </c>
      <c r="C397" s="12" t="s">
        <v>165</v>
      </c>
      <c r="D397" s="11">
        <v>2241314.88</v>
      </c>
      <c r="E397" s="11">
        <v>0</v>
      </c>
      <c r="F397" s="11">
        <v>2241314.88</v>
      </c>
      <c r="G397" s="11">
        <v>1814739.5</v>
      </c>
      <c r="H397" s="11"/>
      <c r="I397" s="45">
        <f t="shared" si="18"/>
        <v>1814739.5</v>
      </c>
      <c r="J397" s="11"/>
      <c r="K397" s="11">
        <f t="shared" si="20"/>
        <v>1814739.5</v>
      </c>
      <c r="L397" s="10" t="s">
        <v>28</v>
      </c>
    </row>
    <row r="398" spans="1:12" ht="67.5" x14ac:dyDescent="0.2">
      <c r="A398" s="9" t="s">
        <v>157</v>
      </c>
      <c r="B398" s="9" t="s">
        <v>164</v>
      </c>
      <c r="C398" s="12" t="s">
        <v>165</v>
      </c>
      <c r="D398" s="11">
        <v>4814379.3600000003</v>
      </c>
      <c r="E398" s="11">
        <v>0</v>
      </c>
      <c r="F398" s="11">
        <v>4814379.3600000003</v>
      </c>
      <c r="G398" s="11">
        <v>4447085.16</v>
      </c>
      <c r="H398" s="11"/>
      <c r="I398" s="45">
        <f t="shared" si="18"/>
        <v>4447085.16</v>
      </c>
      <c r="J398" s="11"/>
      <c r="K398" s="11">
        <f t="shared" si="20"/>
        <v>4447085.16</v>
      </c>
      <c r="L398" s="10" t="s">
        <v>29</v>
      </c>
    </row>
    <row r="399" spans="1:12" ht="67.5" x14ac:dyDescent="0.2">
      <c r="A399" s="9" t="s">
        <v>157</v>
      </c>
      <c r="B399" s="9" t="s">
        <v>164</v>
      </c>
      <c r="C399" s="12" t="s">
        <v>165</v>
      </c>
      <c r="D399" s="11">
        <v>1859203.92</v>
      </c>
      <c r="E399" s="11">
        <v>0</v>
      </c>
      <c r="F399" s="11">
        <v>1859203.92</v>
      </c>
      <c r="G399" s="11">
        <v>1594101.81</v>
      </c>
      <c r="H399" s="11"/>
      <c r="I399" s="45">
        <f t="shared" ref="I399:I462" si="21">J399+K399</f>
        <v>1594101.81</v>
      </c>
      <c r="J399" s="11"/>
      <c r="K399" s="11">
        <f t="shared" si="20"/>
        <v>1594101.81</v>
      </c>
      <c r="L399" s="10" t="s">
        <v>30</v>
      </c>
    </row>
    <row r="400" spans="1:12" ht="67.5" x14ac:dyDescent="0.2">
      <c r="A400" s="9" t="s">
        <v>157</v>
      </c>
      <c r="B400" s="9" t="s">
        <v>164</v>
      </c>
      <c r="C400" s="12" t="s">
        <v>165</v>
      </c>
      <c r="D400" s="11">
        <v>2490517.6800000002</v>
      </c>
      <c r="E400" s="11">
        <v>0</v>
      </c>
      <c r="F400" s="11">
        <v>2490517.6800000002</v>
      </c>
      <c r="G400" s="11">
        <v>2194745.77</v>
      </c>
      <c r="H400" s="11"/>
      <c r="I400" s="45">
        <f t="shared" si="21"/>
        <v>2194745.77</v>
      </c>
      <c r="J400" s="11"/>
      <c r="K400" s="11">
        <f t="shared" si="20"/>
        <v>2194745.77</v>
      </c>
      <c r="L400" s="10" t="s">
        <v>31</v>
      </c>
    </row>
    <row r="401" spans="1:12" ht="67.5" x14ac:dyDescent="0.2">
      <c r="A401" s="9" t="s">
        <v>157</v>
      </c>
      <c r="B401" s="9" t="s">
        <v>164</v>
      </c>
      <c r="C401" s="12" t="s">
        <v>165</v>
      </c>
      <c r="D401" s="11">
        <v>2706493.4399999999</v>
      </c>
      <c r="E401" s="11">
        <v>0</v>
      </c>
      <c r="F401" s="11">
        <v>2706493.4399999999</v>
      </c>
      <c r="G401" s="11">
        <v>2169360.7599999998</v>
      </c>
      <c r="H401" s="11"/>
      <c r="I401" s="45">
        <f t="shared" si="21"/>
        <v>2169360.7599999998</v>
      </c>
      <c r="J401" s="11"/>
      <c r="K401" s="11">
        <f t="shared" si="20"/>
        <v>2169360.7599999998</v>
      </c>
      <c r="L401" s="10" t="s">
        <v>32</v>
      </c>
    </row>
    <row r="402" spans="1:12" ht="67.5" x14ac:dyDescent="0.2">
      <c r="A402" s="9" t="s">
        <v>157</v>
      </c>
      <c r="B402" s="9" t="s">
        <v>164</v>
      </c>
      <c r="C402" s="12" t="s">
        <v>165</v>
      </c>
      <c r="D402" s="11">
        <v>1842590.4</v>
      </c>
      <c r="E402" s="11">
        <v>0</v>
      </c>
      <c r="F402" s="11">
        <v>1842590.4</v>
      </c>
      <c r="G402" s="11">
        <v>1658180.58</v>
      </c>
      <c r="H402" s="11"/>
      <c r="I402" s="45">
        <f t="shared" si="21"/>
        <v>1658180.58</v>
      </c>
      <c r="J402" s="11"/>
      <c r="K402" s="11">
        <f t="shared" si="20"/>
        <v>1658180.58</v>
      </c>
      <c r="L402" s="10" t="s">
        <v>33</v>
      </c>
    </row>
    <row r="403" spans="1:12" ht="67.5" x14ac:dyDescent="0.2">
      <c r="A403" s="9" t="s">
        <v>157</v>
      </c>
      <c r="B403" s="9" t="s">
        <v>164</v>
      </c>
      <c r="C403" s="12" t="s">
        <v>165</v>
      </c>
      <c r="D403" s="11">
        <v>2806174.56</v>
      </c>
      <c r="E403" s="11">
        <v>0</v>
      </c>
      <c r="F403" s="11">
        <v>2806174.56</v>
      </c>
      <c r="G403" s="11">
        <v>2166556.83</v>
      </c>
      <c r="H403" s="11"/>
      <c r="I403" s="45">
        <f t="shared" si="21"/>
        <v>2166556.83</v>
      </c>
      <c r="J403" s="11"/>
      <c r="K403" s="11">
        <f t="shared" si="20"/>
        <v>2166556.83</v>
      </c>
      <c r="L403" s="10" t="s">
        <v>34</v>
      </c>
    </row>
    <row r="404" spans="1:12" ht="67.5" x14ac:dyDescent="0.2">
      <c r="A404" s="9" t="s">
        <v>157</v>
      </c>
      <c r="B404" s="9" t="s">
        <v>164</v>
      </c>
      <c r="C404" s="12" t="s">
        <v>165</v>
      </c>
      <c r="D404" s="11">
        <v>7428482.8799999999</v>
      </c>
      <c r="E404" s="11">
        <v>0</v>
      </c>
      <c r="F404" s="11">
        <v>7428482.8799999999</v>
      </c>
      <c r="G404" s="11">
        <v>6879038.8799999999</v>
      </c>
      <c r="H404" s="11"/>
      <c r="I404" s="45">
        <f t="shared" si="21"/>
        <v>6879038.8799999999</v>
      </c>
      <c r="J404" s="11"/>
      <c r="K404" s="11">
        <f t="shared" si="20"/>
        <v>6879038.8799999999</v>
      </c>
      <c r="L404" s="10" t="s">
        <v>35</v>
      </c>
    </row>
    <row r="405" spans="1:12" ht="67.5" x14ac:dyDescent="0.2">
      <c r="A405" s="9" t="s">
        <v>157</v>
      </c>
      <c r="B405" s="9" t="s">
        <v>164</v>
      </c>
      <c r="C405" s="12" t="s">
        <v>165</v>
      </c>
      <c r="D405" s="11">
        <v>3420874.8</v>
      </c>
      <c r="E405" s="11">
        <v>0</v>
      </c>
      <c r="F405" s="11">
        <v>3420874.8</v>
      </c>
      <c r="G405" s="11">
        <v>3064439.28</v>
      </c>
      <c r="H405" s="11"/>
      <c r="I405" s="45">
        <f t="shared" si="21"/>
        <v>3064439.28</v>
      </c>
      <c r="J405" s="11"/>
      <c r="K405" s="11">
        <f t="shared" si="20"/>
        <v>3064439.28</v>
      </c>
      <c r="L405" s="10" t="s">
        <v>36</v>
      </c>
    </row>
    <row r="406" spans="1:12" ht="67.5" x14ac:dyDescent="0.2">
      <c r="A406" s="9" t="s">
        <v>157</v>
      </c>
      <c r="B406" s="9" t="s">
        <v>164</v>
      </c>
      <c r="C406" s="12" t="s">
        <v>165</v>
      </c>
      <c r="D406" s="11">
        <v>7614122.04</v>
      </c>
      <c r="E406" s="11">
        <v>0</v>
      </c>
      <c r="F406" s="11">
        <v>7614122.04</v>
      </c>
      <c r="G406" s="11">
        <v>7614120.8300000001</v>
      </c>
      <c r="H406" s="11"/>
      <c r="I406" s="45">
        <f t="shared" si="21"/>
        <v>7614120.8300000001</v>
      </c>
      <c r="J406" s="11"/>
      <c r="K406" s="11">
        <f t="shared" si="20"/>
        <v>7614120.8300000001</v>
      </c>
      <c r="L406" s="10" t="s">
        <v>37</v>
      </c>
    </row>
    <row r="407" spans="1:12" ht="67.5" x14ac:dyDescent="0.2">
      <c r="A407" s="9" t="s">
        <v>157</v>
      </c>
      <c r="B407" s="9" t="s">
        <v>164</v>
      </c>
      <c r="C407" s="12" t="s">
        <v>165</v>
      </c>
      <c r="D407" s="11">
        <v>4118642.64</v>
      </c>
      <c r="E407" s="11">
        <v>0</v>
      </c>
      <c r="F407" s="11">
        <v>4118642.64</v>
      </c>
      <c r="G407" s="11">
        <v>3647654.35</v>
      </c>
      <c r="H407" s="11"/>
      <c r="I407" s="45">
        <f t="shared" si="21"/>
        <v>3647654.35</v>
      </c>
      <c r="J407" s="11"/>
      <c r="K407" s="11">
        <f t="shared" si="20"/>
        <v>3647654.35</v>
      </c>
      <c r="L407" s="10" t="s">
        <v>38</v>
      </c>
    </row>
    <row r="408" spans="1:12" ht="67.5" x14ac:dyDescent="0.2">
      <c r="A408" s="9" t="s">
        <v>157</v>
      </c>
      <c r="B408" s="9" t="s">
        <v>164</v>
      </c>
      <c r="C408" s="12" t="s">
        <v>165</v>
      </c>
      <c r="D408" s="11">
        <v>10692180.24</v>
      </c>
      <c r="E408" s="11">
        <v>0</v>
      </c>
      <c r="F408" s="11">
        <v>10692180.24</v>
      </c>
      <c r="G408" s="11">
        <v>8988046.4299999997</v>
      </c>
      <c r="H408" s="11"/>
      <c r="I408" s="45">
        <f t="shared" si="21"/>
        <v>8988046.4299999997</v>
      </c>
      <c r="J408" s="11"/>
      <c r="K408" s="11">
        <f t="shared" si="20"/>
        <v>8988046.4299999997</v>
      </c>
      <c r="L408" s="10" t="s">
        <v>39</v>
      </c>
    </row>
    <row r="409" spans="1:12" ht="67.5" x14ac:dyDescent="0.2">
      <c r="A409" s="9" t="s">
        <v>157</v>
      </c>
      <c r="B409" s="9" t="s">
        <v>164</v>
      </c>
      <c r="C409" s="12" t="s">
        <v>165</v>
      </c>
      <c r="D409" s="11">
        <v>2424141.7200000002</v>
      </c>
      <c r="E409" s="11">
        <v>0</v>
      </c>
      <c r="F409" s="11">
        <v>2424141.7200000002</v>
      </c>
      <c r="G409" s="11">
        <v>2189638.5</v>
      </c>
      <c r="H409" s="11"/>
      <c r="I409" s="45">
        <f t="shared" si="21"/>
        <v>2189638.5</v>
      </c>
      <c r="J409" s="11"/>
      <c r="K409" s="11">
        <f t="shared" si="20"/>
        <v>2189638.5</v>
      </c>
      <c r="L409" s="10" t="s">
        <v>40</v>
      </c>
    </row>
    <row r="410" spans="1:12" ht="67.5" x14ac:dyDescent="0.2">
      <c r="A410" s="9" t="s">
        <v>157</v>
      </c>
      <c r="B410" s="9" t="s">
        <v>164</v>
      </c>
      <c r="C410" s="12" t="s">
        <v>165</v>
      </c>
      <c r="D410" s="11">
        <v>4946298</v>
      </c>
      <c r="E410" s="11">
        <v>0</v>
      </c>
      <c r="F410" s="11">
        <v>4946298</v>
      </c>
      <c r="G410" s="11">
        <v>4449440.04</v>
      </c>
      <c r="H410" s="11"/>
      <c r="I410" s="45">
        <f t="shared" si="21"/>
        <v>4449440.04</v>
      </c>
      <c r="J410" s="11"/>
      <c r="K410" s="11">
        <f t="shared" si="20"/>
        <v>4449440.04</v>
      </c>
      <c r="L410" s="10" t="s">
        <v>41</v>
      </c>
    </row>
    <row r="411" spans="1:12" ht="67.5" x14ac:dyDescent="0.2">
      <c r="A411" s="9" t="s">
        <v>157</v>
      </c>
      <c r="B411" s="9" t="s">
        <v>164</v>
      </c>
      <c r="C411" s="12" t="s">
        <v>165</v>
      </c>
      <c r="D411" s="11">
        <v>9478768.3200000003</v>
      </c>
      <c r="E411" s="11">
        <v>0</v>
      </c>
      <c r="F411" s="11">
        <v>9478768.3200000003</v>
      </c>
      <c r="G411" s="11">
        <v>9100415.4299999997</v>
      </c>
      <c r="H411" s="11"/>
      <c r="I411" s="45">
        <f t="shared" si="21"/>
        <v>9100415.4299999997</v>
      </c>
      <c r="J411" s="11"/>
      <c r="K411" s="11">
        <f t="shared" si="20"/>
        <v>9100415.4299999997</v>
      </c>
      <c r="L411" s="10" t="s">
        <v>42</v>
      </c>
    </row>
    <row r="412" spans="1:12" ht="67.5" x14ac:dyDescent="0.2">
      <c r="A412" s="9" t="s">
        <v>157</v>
      </c>
      <c r="B412" s="9" t="s">
        <v>164</v>
      </c>
      <c r="C412" s="12" t="s">
        <v>165</v>
      </c>
      <c r="D412" s="11">
        <v>6950466.5999999996</v>
      </c>
      <c r="E412" s="11">
        <v>0</v>
      </c>
      <c r="F412" s="11">
        <v>6950466.5999999996</v>
      </c>
      <c r="G412" s="11">
        <v>6950466.5999999996</v>
      </c>
      <c r="H412" s="11"/>
      <c r="I412" s="45">
        <f t="shared" si="21"/>
        <v>6950466.5999999996</v>
      </c>
      <c r="J412" s="11"/>
      <c r="K412" s="11">
        <f t="shared" si="20"/>
        <v>6950466.5999999996</v>
      </c>
      <c r="L412" s="10" t="s">
        <v>43</v>
      </c>
    </row>
    <row r="413" spans="1:12" ht="67.5" x14ac:dyDescent="0.2">
      <c r="A413" s="9" t="s">
        <v>157</v>
      </c>
      <c r="B413" s="9" t="s">
        <v>164</v>
      </c>
      <c r="C413" s="12" t="s">
        <v>165</v>
      </c>
      <c r="D413" s="11">
        <v>1789729.2</v>
      </c>
      <c r="E413" s="11">
        <v>0</v>
      </c>
      <c r="F413" s="11">
        <v>1789729.2</v>
      </c>
      <c r="G413" s="11">
        <v>1581305.04</v>
      </c>
      <c r="H413" s="11"/>
      <c r="I413" s="45">
        <f t="shared" si="21"/>
        <v>1581305.04</v>
      </c>
      <c r="J413" s="11"/>
      <c r="K413" s="11">
        <f t="shared" si="20"/>
        <v>1581305.04</v>
      </c>
      <c r="L413" s="10" t="s">
        <v>44</v>
      </c>
    </row>
    <row r="414" spans="1:12" ht="67.5" x14ac:dyDescent="0.2">
      <c r="A414" s="9" t="s">
        <v>157</v>
      </c>
      <c r="B414" s="9" t="s">
        <v>164</v>
      </c>
      <c r="C414" s="12" t="s">
        <v>165</v>
      </c>
      <c r="D414" s="11">
        <v>5326898.6399999997</v>
      </c>
      <c r="E414" s="11">
        <v>0</v>
      </c>
      <c r="F414" s="11">
        <v>5326898.6399999997</v>
      </c>
      <c r="G414" s="11">
        <v>4247870.57</v>
      </c>
      <c r="H414" s="11"/>
      <c r="I414" s="45">
        <f t="shared" si="21"/>
        <v>4247870.57</v>
      </c>
      <c r="J414" s="11"/>
      <c r="K414" s="11">
        <f t="shared" si="20"/>
        <v>4247870.57</v>
      </c>
      <c r="L414" s="10" t="s">
        <v>45</v>
      </c>
    </row>
    <row r="415" spans="1:12" ht="67.5" x14ac:dyDescent="0.2">
      <c r="A415" s="9" t="s">
        <v>157</v>
      </c>
      <c r="B415" s="9" t="s">
        <v>164</v>
      </c>
      <c r="C415" s="12" t="s">
        <v>165</v>
      </c>
      <c r="D415" s="11">
        <v>9428459.0399999991</v>
      </c>
      <c r="E415" s="11">
        <v>0</v>
      </c>
      <c r="F415" s="11">
        <v>9428459.0399999991</v>
      </c>
      <c r="G415" s="11">
        <v>8422976.5199999996</v>
      </c>
      <c r="H415" s="11"/>
      <c r="I415" s="45">
        <f t="shared" si="21"/>
        <v>8422976.5199999996</v>
      </c>
      <c r="J415" s="11"/>
      <c r="K415" s="11">
        <f t="shared" si="20"/>
        <v>8422976.5199999996</v>
      </c>
      <c r="L415" s="10" t="s">
        <v>46</v>
      </c>
    </row>
    <row r="416" spans="1:12" ht="67.5" x14ac:dyDescent="0.2">
      <c r="A416" s="9" t="s">
        <v>157</v>
      </c>
      <c r="B416" s="9" t="s">
        <v>164</v>
      </c>
      <c r="C416" s="12" t="s">
        <v>165</v>
      </c>
      <c r="D416" s="11">
        <v>3116350.02</v>
      </c>
      <c r="E416" s="11">
        <v>0</v>
      </c>
      <c r="F416" s="11">
        <v>3116350.02</v>
      </c>
      <c r="G416" s="11">
        <v>2873370.78</v>
      </c>
      <c r="H416" s="11"/>
      <c r="I416" s="45">
        <f t="shared" si="21"/>
        <v>2873370.78</v>
      </c>
      <c r="J416" s="11"/>
      <c r="K416" s="11">
        <f t="shared" si="20"/>
        <v>2873370.78</v>
      </c>
      <c r="L416" s="10" t="s">
        <v>47</v>
      </c>
    </row>
    <row r="417" spans="1:12" ht="67.5" x14ac:dyDescent="0.2">
      <c r="A417" s="9" t="s">
        <v>157</v>
      </c>
      <c r="B417" s="9" t="s">
        <v>164</v>
      </c>
      <c r="C417" s="12" t="s">
        <v>165</v>
      </c>
      <c r="D417" s="11">
        <v>1046651.76</v>
      </c>
      <c r="E417" s="11">
        <v>0</v>
      </c>
      <c r="F417" s="11">
        <v>1046651.76</v>
      </c>
      <c r="G417" s="11">
        <v>1023613.84</v>
      </c>
      <c r="H417" s="11"/>
      <c r="I417" s="45">
        <f t="shared" si="21"/>
        <v>1023613.84</v>
      </c>
      <c r="J417" s="11"/>
      <c r="K417" s="11">
        <f t="shared" si="20"/>
        <v>1023613.84</v>
      </c>
      <c r="L417" s="10" t="s">
        <v>48</v>
      </c>
    </row>
    <row r="418" spans="1:12" s="23" customFormat="1" ht="78.75" hidden="1" x14ac:dyDescent="0.2">
      <c r="A418" s="20" t="s">
        <v>157</v>
      </c>
      <c r="B418" s="20" t="s">
        <v>166</v>
      </c>
      <c r="C418" s="24" t="s">
        <v>167</v>
      </c>
      <c r="D418" s="22">
        <v>0</v>
      </c>
      <c r="E418" s="22">
        <v>0</v>
      </c>
      <c r="F418" s="22">
        <v>212817349.09</v>
      </c>
      <c r="G418" s="22">
        <v>0</v>
      </c>
      <c r="H418" s="22"/>
      <c r="I418" s="45">
        <f t="shared" si="21"/>
        <v>0</v>
      </c>
      <c r="J418" s="22"/>
      <c r="K418" s="11">
        <f t="shared" si="20"/>
        <v>0</v>
      </c>
      <c r="L418" s="21" t="s">
        <v>66</v>
      </c>
    </row>
    <row r="419" spans="1:12" ht="78.75" hidden="1" x14ac:dyDescent="0.2">
      <c r="A419" s="9" t="s">
        <v>157</v>
      </c>
      <c r="B419" s="9" t="s">
        <v>166</v>
      </c>
      <c r="C419" s="12" t="s">
        <v>167</v>
      </c>
      <c r="D419" s="11">
        <v>333542081.26999998</v>
      </c>
      <c r="E419" s="11">
        <v>0</v>
      </c>
      <c r="F419" s="11">
        <f>D419</f>
        <v>333542081.26999998</v>
      </c>
      <c r="G419" s="11">
        <v>333542081.26999998</v>
      </c>
      <c r="H419" s="11"/>
      <c r="I419" s="45">
        <f t="shared" si="21"/>
        <v>333542081.26999998</v>
      </c>
      <c r="J419" s="11"/>
      <c r="K419" s="11">
        <f t="shared" si="20"/>
        <v>333542081.26999998</v>
      </c>
      <c r="L419" s="10" t="s">
        <v>20</v>
      </c>
    </row>
    <row r="420" spans="1:12" ht="78.75" hidden="1" x14ac:dyDescent="0.2">
      <c r="A420" s="9" t="s">
        <v>157</v>
      </c>
      <c r="B420" s="9" t="s">
        <v>166</v>
      </c>
      <c r="C420" s="12" t="s">
        <v>167</v>
      </c>
      <c r="D420" s="11">
        <v>326889180.08999997</v>
      </c>
      <c r="E420" s="11">
        <v>0</v>
      </c>
      <c r="F420" s="11">
        <f t="shared" ref="F420:F447" si="22">D420</f>
        <v>326889180.08999997</v>
      </c>
      <c r="G420" s="11">
        <v>326889180.08999997</v>
      </c>
      <c r="H420" s="11"/>
      <c r="I420" s="45">
        <f t="shared" si="21"/>
        <v>326889180.08999997</v>
      </c>
      <c r="J420" s="11"/>
      <c r="K420" s="11">
        <f t="shared" si="20"/>
        <v>326889180.08999997</v>
      </c>
      <c r="L420" s="10" t="s">
        <v>21</v>
      </c>
    </row>
    <row r="421" spans="1:12" ht="78.75" hidden="1" x14ac:dyDescent="0.2">
      <c r="A421" s="9" t="s">
        <v>157</v>
      </c>
      <c r="B421" s="9" t="s">
        <v>166</v>
      </c>
      <c r="C421" s="12" t="s">
        <v>167</v>
      </c>
      <c r="D421" s="11">
        <v>297830084.20999998</v>
      </c>
      <c r="E421" s="11">
        <v>0</v>
      </c>
      <c r="F421" s="11">
        <f t="shared" si="22"/>
        <v>297830084.20999998</v>
      </c>
      <c r="G421" s="11">
        <v>297830084.20999998</v>
      </c>
      <c r="H421" s="11"/>
      <c r="I421" s="45">
        <f t="shared" si="21"/>
        <v>297830084.20999998</v>
      </c>
      <c r="J421" s="11"/>
      <c r="K421" s="11">
        <f t="shared" si="20"/>
        <v>297830084.20999998</v>
      </c>
      <c r="L421" s="10" t="s">
        <v>22</v>
      </c>
    </row>
    <row r="422" spans="1:12" ht="78.75" hidden="1" x14ac:dyDescent="0.2">
      <c r="A422" s="9" t="s">
        <v>157</v>
      </c>
      <c r="B422" s="9" t="s">
        <v>166</v>
      </c>
      <c r="C422" s="12" t="s">
        <v>167</v>
      </c>
      <c r="D422" s="11">
        <v>378724769.00999999</v>
      </c>
      <c r="E422" s="11">
        <v>0</v>
      </c>
      <c r="F422" s="11">
        <f t="shared" si="22"/>
        <v>378724769.00999999</v>
      </c>
      <c r="G422" s="11">
        <v>378724769.00999999</v>
      </c>
      <c r="H422" s="11"/>
      <c r="I422" s="45">
        <f t="shared" si="21"/>
        <v>378724769.00999999</v>
      </c>
      <c r="J422" s="11"/>
      <c r="K422" s="11">
        <f t="shared" si="20"/>
        <v>378724769.00999999</v>
      </c>
      <c r="L422" s="10" t="s">
        <v>23</v>
      </c>
    </row>
    <row r="423" spans="1:12" ht="78.75" hidden="1" x14ac:dyDescent="0.2">
      <c r="A423" s="9" t="s">
        <v>157</v>
      </c>
      <c r="B423" s="9" t="s">
        <v>166</v>
      </c>
      <c r="C423" s="12" t="s">
        <v>167</v>
      </c>
      <c r="D423" s="11">
        <v>119226022.98999999</v>
      </c>
      <c r="E423" s="11">
        <v>0</v>
      </c>
      <c r="F423" s="11">
        <f t="shared" si="22"/>
        <v>119226022.98999999</v>
      </c>
      <c r="G423" s="11">
        <v>119226022.98999999</v>
      </c>
      <c r="H423" s="11"/>
      <c r="I423" s="45">
        <f t="shared" si="21"/>
        <v>119226022.98999999</v>
      </c>
      <c r="J423" s="11"/>
      <c r="K423" s="11">
        <f t="shared" si="20"/>
        <v>119226022.98999999</v>
      </c>
      <c r="L423" s="10" t="s">
        <v>24</v>
      </c>
    </row>
    <row r="424" spans="1:12" ht="78.75" hidden="1" x14ac:dyDescent="0.2">
      <c r="A424" s="9" t="s">
        <v>157</v>
      </c>
      <c r="B424" s="9" t="s">
        <v>166</v>
      </c>
      <c r="C424" s="12" t="s">
        <v>167</v>
      </c>
      <c r="D424" s="11">
        <v>271401240.48000002</v>
      </c>
      <c r="E424" s="11">
        <v>0</v>
      </c>
      <c r="F424" s="11">
        <f t="shared" si="22"/>
        <v>271401240.48000002</v>
      </c>
      <c r="G424" s="11">
        <v>271401240.48000002</v>
      </c>
      <c r="H424" s="11"/>
      <c r="I424" s="45">
        <f t="shared" si="21"/>
        <v>271401240.48000002</v>
      </c>
      <c r="J424" s="11"/>
      <c r="K424" s="11">
        <f t="shared" si="20"/>
        <v>271401240.48000002</v>
      </c>
      <c r="L424" s="10" t="s">
        <v>25</v>
      </c>
    </row>
    <row r="425" spans="1:12" ht="78.75" hidden="1" x14ac:dyDescent="0.2">
      <c r="A425" s="9" t="s">
        <v>157</v>
      </c>
      <c r="B425" s="9" t="s">
        <v>166</v>
      </c>
      <c r="C425" s="12" t="s">
        <v>167</v>
      </c>
      <c r="D425" s="11">
        <v>510627161.89999998</v>
      </c>
      <c r="E425" s="11">
        <v>0</v>
      </c>
      <c r="F425" s="11">
        <f t="shared" si="22"/>
        <v>510627161.89999998</v>
      </c>
      <c r="G425" s="11">
        <v>510627161.89999998</v>
      </c>
      <c r="H425" s="11"/>
      <c r="I425" s="45">
        <f t="shared" si="21"/>
        <v>510627161.89999998</v>
      </c>
      <c r="J425" s="11"/>
      <c r="K425" s="11">
        <f t="shared" si="20"/>
        <v>510627161.89999998</v>
      </c>
      <c r="L425" s="10" t="s">
        <v>26</v>
      </c>
    </row>
    <row r="426" spans="1:12" ht="78.75" hidden="1" x14ac:dyDescent="0.2">
      <c r="A426" s="9" t="s">
        <v>157</v>
      </c>
      <c r="B426" s="9" t="s">
        <v>166</v>
      </c>
      <c r="C426" s="12" t="s">
        <v>167</v>
      </c>
      <c r="D426" s="11">
        <v>413123744.52999997</v>
      </c>
      <c r="E426" s="11">
        <v>0</v>
      </c>
      <c r="F426" s="11">
        <f t="shared" si="22"/>
        <v>413123744.52999997</v>
      </c>
      <c r="G426" s="11">
        <v>413123744.52999997</v>
      </c>
      <c r="H426" s="11"/>
      <c r="I426" s="45">
        <f t="shared" si="21"/>
        <v>413123744.52999997</v>
      </c>
      <c r="J426" s="11"/>
      <c r="K426" s="11">
        <f t="shared" si="20"/>
        <v>413123744.52999997</v>
      </c>
      <c r="L426" s="10" t="s">
        <v>27</v>
      </c>
    </row>
    <row r="427" spans="1:12" ht="78.75" hidden="1" x14ac:dyDescent="0.2">
      <c r="A427" s="9" t="s">
        <v>157</v>
      </c>
      <c r="B427" s="9" t="s">
        <v>166</v>
      </c>
      <c r="C427" s="12" t="s">
        <v>167</v>
      </c>
      <c r="D427" s="11">
        <v>293910076.97000003</v>
      </c>
      <c r="E427" s="11">
        <v>0</v>
      </c>
      <c r="F427" s="11">
        <f t="shared" si="22"/>
        <v>293910076.97000003</v>
      </c>
      <c r="G427" s="11">
        <v>293910076.97000003</v>
      </c>
      <c r="H427" s="11"/>
      <c r="I427" s="45">
        <f t="shared" si="21"/>
        <v>293910076.97000003</v>
      </c>
      <c r="J427" s="11"/>
      <c r="K427" s="11">
        <f t="shared" si="20"/>
        <v>293910076.97000003</v>
      </c>
      <c r="L427" s="10" t="s">
        <v>28</v>
      </c>
    </row>
    <row r="428" spans="1:12" ht="78.75" hidden="1" x14ac:dyDescent="0.2">
      <c r="A428" s="9" t="s">
        <v>157</v>
      </c>
      <c r="B428" s="9" t="s">
        <v>166</v>
      </c>
      <c r="C428" s="12" t="s">
        <v>167</v>
      </c>
      <c r="D428" s="11">
        <v>321210799.56</v>
      </c>
      <c r="E428" s="11">
        <v>0</v>
      </c>
      <c r="F428" s="11">
        <f t="shared" si="22"/>
        <v>321210799.56</v>
      </c>
      <c r="G428" s="11">
        <v>321210799.56</v>
      </c>
      <c r="H428" s="11"/>
      <c r="I428" s="45">
        <f t="shared" si="21"/>
        <v>321210799.56</v>
      </c>
      <c r="J428" s="11"/>
      <c r="K428" s="11">
        <f t="shared" si="20"/>
        <v>321210799.56</v>
      </c>
      <c r="L428" s="10" t="s">
        <v>29</v>
      </c>
    </row>
    <row r="429" spans="1:12" ht="78.75" hidden="1" x14ac:dyDescent="0.2">
      <c r="A429" s="9" t="s">
        <v>157</v>
      </c>
      <c r="B429" s="9" t="s">
        <v>166</v>
      </c>
      <c r="C429" s="12" t="s">
        <v>167</v>
      </c>
      <c r="D429" s="11">
        <v>231777959.52000001</v>
      </c>
      <c r="E429" s="11">
        <v>0</v>
      </c>
      <c r="F429" s="11">
        <f t="shared" si="22"/>
        <v>231777959.52000001</v>
      </c>
      <c r="G429" s="11">
        <v>231777959.52000001</v>
      </c>
      <c r="H429" s="11"/>
      <c r="I429" s="45">
        <f t="shared" si="21"/>
        <v>231777959.52000001</v>
      </c>
      <c r="J429" s="11"/>
      <c r="K429" s="11">
        <f t="shared" si="20"/>
        <v>231777959.52000001</v>
      </c>
      <c r="L429" s="10" t="s">
        <v>30</v>
      </c>
    </row>
    <row r="430" spans="1:12" ht="78.75" hidden="1" x14ac:dyDescent="0.2">
      <c r="A430" s="9" t="s">
        <v>157</v>
      </c>
      <c r="B430" s="9" t="s">
        <v>166</v>
      </c>
      <c r="C430" s="12" t="s">
        <v>167</v>
      </c>
      <c r="D430" s="11">
        <v>311961486.88</v>
      </c>
      <c r="E430" s="11">
        <v>0</v>
      </c>
      <c r="F430" s="11">
        <f t="shared" si="22"/>
        <v>311961486.88</v>
      </c>
      <c r="G430" s="11">
        <v>311961486.88</v>
      </c>
      <c r="H430" s="11"/>
      <c r="I430" s="45">
        <f t="shared" si="21"/>
        <v>311961486.88</v>
      </c>
      <c r="J430" s="11"/>
      <c r="K430" s="11">
        <f t="shared" si="20"/>
        <v>311961486.88</v>
      </c>
      <c r="L430" s="10" t="s">
        <v>31</v>
      </c>
    </row>
    <row r="431" spans="1:12" ht="78.75" hidden="1" x14ac:dyDescent="0.2">
      <c r="A431" s="9" t="s">
        <v>157</v>
      </c>
      <c r="B431" s="9" t="s">
        <v>166</v>
      </c>
      <c r="C431" s="12" t="s">
        <v>167</v>
      </c>
      <c r="D431" s="11">
        <v>353355806.43000001</v>
      </c>
      <c r="E431" s="11">
        <v>0</v>
      </c>
      <c r="F431" s="11">
        <f t="shared" si="22"/>
        <v>353355806.43000001</v>
      </c>
      <c r="G431" s="11">
        <v>353355806.43000001</v>
      </c>
      <c r="H431" s="11"/>
      <c r="I431" s="45">
        <f t="shared" si="21"/>
        <v>353355806.43000001</v>
      </c>
      <c r="J431" s="11"/>
      <c r="K431" s="11">
        <f t="shared" si="20"/>
        <v>353355806.43000001</v>
      </c>
      <c r="L431" s="10" t="s">
        <v>32</v>
      </c>
    </row>
    <row r="432" spans="1:12" ht="78.75" hidden="1" x14ac:dyDescent="0.2">
      <c r="A432" s="9" t="s">
        <v>157</v>
      </c>
      <c r="B432" s="9" t="s">
        <v>166</v>
      </c>
      <c r="C432" s="12" t="s">
        <v>167</v>
      </c>
      <c r="D432" s="11">
        <v>212521413.25999999</v>
      </c>
      <c r="E432" s="11">
        <v>0</v>
      </c>
      <c r="F432" s="11">
        <f t="shared" si="22"/>
        <v>212521413.25999999</v>
      </c>
      <c r="G432" s="11">
        <v>212521413.25999999</v>
      </c>
      <c r="H432" s="11"/>
      <c r="I432" s="45">
        <f t="shared" si="21"/>
        <v>212521413.25999999</v>
      </c>
      <c r="J432" s="11"/>
      <c r="K432" s="11">
        <f t="shared" si="20"/>
        <v>212521413.25999999</v>
      </c>
      <c r="L432" s="10" t="s">
        <v>33</v>
      </c>
    </row>
    <row r="433" spans="1:12" ht="78.75" hidden="1" x14ac:dyDescent="0.2">
      <c r="A433" s="9" t="s">
        <v>157</v>
      </c>
      <c r="B433" s="9" t="s">
        <v>166</v>
      </c>
      <c r="C433" s="12" t="s">
        <v>167</v>
      </c>
      <c r="D433" s="11">
        <v>296936553.20999998</v>
      </c>
      <c r="E433" s="11">
        <v>0</v>
      </c>
      <c r="F433" s="11">
        <f t="shared" si="22"/>
        <v>296936553.20999998</v>
      </c>
      <c r="G433" s="11">
        <v>296936553.20999998</v>
      </c>
      <c r="H433" s="11"/>
      <c r="I433" s="45">
        <f t="shared" si="21"/>
        <v>296936553.20999998</v>
      </c>
      <c r="J433" s="11"/>
      <c r="K433" s="11">
        <f t="shared" si="20"/>
        <v>296936553.20999998</v>
      </c>
      <c r="L433" s="10" t="s">
        <v>34</v>
      </c>
    </row>
    <row r="434" spans="1:12" ht="78.75" hidden="1" x14ac:dyDescent="0.2">
      <c r="A434" s="9" t="s">
        <v>157</v>
      </c>
      <c r="B434" s="9" t="s">
        <v>166</v>
      </c>
      <c r="C434" s="12" t="s">
        <v>167</v>
      </c>
      <c r="D434" s="11">
        <v>342901291.55000001</v>
      </c>
      <c r="E434" s="11">
        <v>0</v>
      </c>
      <c r="F434" s="11">
        <f t="shared" si="22"/>
        <v>342901291.55000001</v>
      </c>
      <c r="G434" s="11">
        <v>342901291.55000001</v>
      </c>
      <c r="H434" s="11"/>
      <c r="I434" s="45">
        <f t="shared" si="21"/>
        <v>342901291.55000001</v>
      </c>
      <c r="J434" s="11"/>
      <c r="K434" s="11">
        <f t="shared" si="20"/>
        <v>342901291.55000001</v>
      </c>
      <c r="L434" s="10" t="s">
        <v>35</v>
      </c>
    </row>
    <row r="435" spans="1:12" ht="78.75" hidden="1" x14ac:dyDescent="0.2">
      <c r="A435" s="9" t="s">
        <v>157</v>
      </c>
      <c r="B435" s="9" t="s">
        <v>166</v>
      </c>
      <c r="C435" s="12" t="s">
        <v>167</v>
      </c>
      <c r="D435" s="11">
        <v>484092431.26999998</v>
      </c>
      <c r="E435" s="11">
        <v>0</v>
      </c>
      <c r="F435" s="11">
        <f t="shared" si="22"/>
        <v>484092431.26999998</v>
      </c>
      <c r="G435" s="11">
        <v>484092431.26999998</v>
      </c>
      <c r="H435" s="11"/>
      <c r="I435" s="45">
        <f t="shared" si="21"/>
        <v>484092431.26999998</v>
      </c>
      <c r="J435" s="11"/>
      <c r="K435" s="11">
        <f t="shared" si="20"/>
        <v>484092431.26999998</v>
      </c>
      <c r="L435" s="10" t="s">
        <v>36</v>
      </c>
    </row>
    <row r="436" spans="1:12" ht="78.75" hidden="1" x14ac:dyDescent="0.2">
      <c r="A436" s="9" t="s">
        <v>157</v>
      </c>
      <c r="B436" s="9" t="s">
        <v>166</v>
      </c>
      <c r="C436" s="12" t="s">
        <v>167</v>
      </c>
      <c r="D436" s="11">
        <v>377909868.13</v>
      </c>
      <c r="E436" s="11">
        <v>0</v>
      </c>
      <c r="F436" s="11">
        <f t="shared" si="22"/>
        <v>377909868.13</v>
      </c>
      <c r="G436" s="11">
        <v>377909868.13</v>
      </c>
      <c r="H436" s="11"/>
      <c r="I436" s="45">
        <f t="shared" si="21"/>
        <v>377909868.13</v>
      </c>
      <c r="J436" s="11"/>
      <c r="K436" s="11">
        <f t="shared" si="20"/>
        <v>377909868.13</v>
      </c>
      <c r="L436" s="10" t="s">
        <v>37</v>
      </c>
    </row>
    <row r="437" spans="1:12" ht="78.75" hidden="1" x14ac:dyDescent="0.2">
      <c r="A437" s="9" t="s">
        <v>157</v>
      </c>
      <c r="B437" s="9" t="s">
        <v>166</v>
      </c>
      <c r="C437" s="12" t="s">
        <v>167</v>
      </c>
      <c r="D437" s="11">
        <v>528402568.86000001</v>
      </c>
      <c r="E437" s="11">
        <v>0</v>
      </c>
      <c r="F437" s="11">
        <f t="shared" si="22"/>
        <v>528402568.86000001</v>
      </c>
      <c r="G437" s="11">
        <v>528402568.86000001</v>
      </c>
      <c r="H437" s="11"/>
      <c r="I437" s="45">
        <f t="shared" si="21"/>
        <v>528402568.86000001</v>
      </c>
      <c r="J437" s="11"/>
      <c r="K437" s="11">
        <f t="shared" si="20"/>
        <v>528402568.86000001</v>
      </c>
      <c r="L437" s="10" t="s">
        <v>38</v>
      </c>
    </row>
    <row r="438" spans="1:12" ht="78.75" hidden="1" x14ac:dyDescent="0.2">
      <c r="A438" s="9" t="s">
        <v>157</v>
      </c>
      <c r="B438" s="9" t="s">
        <v>166</v>
      </c>
      <c r="C438" s="12" t="s">
        <v>167</v>
      </c>
      <c r="D438" s="11">
        <v>506291448.73000002</v>
      </c>
      <c r="E438" s="11">
        <v>0</v>
      </c>
      <c r="F438" s="11">
        <f t="shared" si="22"/>
        <v>506291448.73000002</v>
      </c>
      <c r="G438" s="11">
        <v>506291448.73000002</v>
      </c>
      <c r="H438" s="11"/>
      <c r="I438" s="45">
        <f t="shared" si="21"/>
        <v>506291448.73000002</v>
      </c>
      <c r="J438" s="11"/>
      <c r="K438" s="11">
        <f t="shared" si="20"/>
        <v>506291448.73000002</v>
      </c>
      <c r="L438" s="10" t="s">
        <v>39</v>
      </c>
    </row>
    <row r="439" spans="1:12" ht="78.75" hidden="1" x14ac:dyDescent="0.2">
      <c r="A439" s="9" t="s">
        <v>157</v>
      </c>
      <c r="B439" s="9" t="s">
        <v>166</v>
      </c>
      <c r="C439" s="12" t="s">
        <v>167</v>
      </c>
      <c r="D439" s="11">
        <v>134909322.71000001</v>
      </c>
      <c r="E439" s="11">
        <v>0</v>
      </c>
      <c r="F439" s="11">
        <f t="shared" si="22"/>
        <v>134909322.71000001</v>
      </c>
      <c r="G439" s="11">
        <v>134909322.71000001</v>
      </c>
      <c r="H439" s="11"/>
      <c r="I439" s="45">
        <f t="shared" si="21"/>
        <v>134909322.71000001</v>
      </c>
      <c r="J439" s="11"/>
      <c r="K439" s="11">
        <f t="shared" si="20"/>
        <v>134909322.71000001</v>
      </c>
      <c r="L439" s="10" t="s">
        <v>40</v>
      </c>
    </row>
    <row r="440" spans="1:12" ht="78.75" hidden="1" x14ac:dyDescent="0.2">
      <c r="A440" s="9" t="s">
        <v>157</v>
      </c>
      <c r="B440" s="9" t="s">
        <v>166</v>
      </c>
      <c r="C440" s="12" t="s">
        <v>167</v>
      </c>
      <c r="D440" s="11">
        <v>741360980.39999998</v>
      </c>
      <c r="E440" s="11">
        <v>0</v>
      </c>
      <c r="F440" s="11">
        <f t="shared" si="22"/>
        <v>741360980.39999998</v>
      </c>
      <c r="G440" s="11">
        <v>741360980.39999998</v>
      </c>
      <c r="H440" s="11"/>
      <c r="I440" s="45">
        <f t="shared" si="21"/>
        <v>741360980.39999998</v>
      </c>
      <c r="J440" s="11"/>
      <c r="K440" s="11">
        <f t="shared" si="20"/>
        <v>741360980.39999998</v>
      </c>
      <c r="L440" s="10" t="s">
        <v>41</v>
      </c>
    </row>
    <row r="441" spans="1:12" ht="78.75" hidden="1" x14ac:dyDescent="0.2">
      <c r="A441" s="9" t="s">
        <v>157</v>
      </c>
      <c r="B441" s="9" t="s">
        <v>166</v>
      </c>
      <c r="C441" s="12" t="s">
        <v>167</v>
      </c>
      <c r="D441" s="11">
        <v>2633317245.5900002</v>
      </c>
      <c r="E441" s="11">
        <v>0</v>
      </c>
      <c r="F441" s="11">
        <f t="shared" si="22"/>
        <v>2633317245.5900002</v>
      </c>
      <c r="G441" s="11">
        <v>2633317245.5900002</v>
      </c>
      <c r="H441" s="11"/>
      <c r="I441" s="45">
        <f t="shared" si="21"/>
        <v>2633317245.5900002</v>
      </c>
      <c r="J441" s="11"/>
      <c r="K441" s="11">
        <f t="shared" si="20"/>
        <v>2633317245.5900002</v>
      </c>
      <c r="L441" s="10" t="s">
        <v>42</v>
      </c>
    </row>
    <row r="442" spans="1:12" ht="78.75" hidden="1" x14ac:dyDescent="0.2">
      <c r="A442" s="9" t="s">
        <v>157</v>
      </c>
      <c r="B442" s="9" t="s">
        <v>166</v>
      </c>
      <c r="C442" s="12" t="s">
        <v>167</v>
      </c>
      <c r="D442" s="11">
        <v>603742445.99000001</v>
      </c>
      <c r="E442" s="11">
        <v>0</v>
      </c>
      <c r="F442" s="11">
        <f t="shared" si="22"/>
        <v>603742445.99000001</v>
      </c>
      <c r="G442" s="11">
        <v>603742445.99000001</v>
      </c>
      <c r="H442" s="11"/>
      <c r="I442" s="45">
        <f t="shared" si="21"/>
        <v>603742445.99000001</v>
      </c>
      <c r="J442" s="11"/>
      <c r="K442" s="11">
        <f t="shared" si="20"/>
        <v>603742445.99000001</v>
      </c>
      <c r="L442" s="10" t="s">
        <v>43</v>
      </c>
    </row>
    <row r="443" spans="1:12" ht="78.75" hidden="1" x14ac:dyDescent="0.2">
      <c r="A443" s="9" t="s">
        <v>157</v>
      </c>
      <c r="B443" s="9" t="s">
        <v>166</v>
      </c>
      <c r="C443" s="12" t="s">
        <v>167</v>
      </c>
      <c r="D443" s="11">
        <v>277402244.86000001</v>
      </c>
      <c r="E443" s="11">
        <v>0</v>
      </c>
      <c r="F443" s="11">
        <f t="shared" si="22"/>
        <v>277402244.86000001</v>
      </c>
      <c r="G443" s="11">
        <v>277402244.86000001</v>
      </c>
      <c r="H443" s="11"/>
      <c r="I443" s="45">
        <f t="shared" si="21"/>
        <v>277402244.86000001</v>
      </c>
      <c r="J443" s="11"/>
      <c r="K443" s="11">
        <f t="shared" si="20"/>
        <v>277402244.86000001</v>
      </c>
      <c r="L443" s="10" t="s">
        <v>44</v>
      </c>
    </row>
    <row r="444" spans="1:12" ht="78.75" hidden="1" x14ac:dyDescent="0.2">
      <c r="A444" s="9" t="s">
        <v>157</v>
      </c>
      <c r="B444" s="9" t="s">
        <v>166</v>
      </c>
      <c r="C444" s="12" t="s">
        <v>167</v>
      </c>
      <c r="D444" s="11">
        <v>696982581.44000006</v>
      </c>
      <c r="E444" s="11">
        <v>0</v>
      </c>
      <c r="F444" s="11">
        <f t="shared" si="22"/>
        <v>696982581.44000006</v>
      </c>
      <c r="G444" s="11">
        <v>696982581.44000006</v>
      </c>
      <c r="H444" s="11"/>
      <c r="I444" s="45">
        <f t="shared" si="21"/>
        <v>696982581.44000006</v>
      </c>
      <c r="J444" s="11"/>
      <c r="K444" s="11">
        <f t="shared" si="20"/>
        <v>696982581.44000006</v>
      </c>
      <c r="L444" s="10" t="s">
        <v>45</v>
      </c>
    </row>
    <row r="445" spans="1:12" ht="78.75" hidden="1" x14ac:dyDescent="0.2">
      <c r="A445" s="9" t="s">
        <v>157</v>
      </c>
      <c r="B445" s="9" t="s">
        <v>166</v>
      </c>
      <c r="C445" s="12" t="s">
        <v>167</v>
      </c>
      <c r="D445" s="11">
        <v>589946127.87</v>
      </c>
      <c r="E445" s="11">
        <v>0</v>
      </c>
      <c r="F445" s="11">
        <f t="shared" si="22"/>
        <v>589946127.87</v>
      </c>
      <c r="G445" s="11">
        <v>589946127.87</v>
      </c>
      <c r="H445" s="11"/>
      <c r="I445" s="45">
        <f t="shared" si="21"/>
        <v>589946127.87</v>
      </c>
      <c r="J445" s="11"/>
      <c r="K445" s="11">
        <f t="shared" si="20"/>
        <v>589946127.87</v>
      </c>
      <c r="L445" s="10" t="s">
        <v>46</v>
      </c>
    </row>
    <row r="446" spans="1:12" ht="78.75" hidden="1" x14ac:dyDescent="0.2">
      <c r="A446" s="9" t="s">
        <v>157</v>
      </c>
      <c r="B446" s="9" t="s">
        <v>166</v>
      </c>
      <c r="C446" s="12" t="s">
        <v>167</v>
      </c>
      <c r="D446" s="11">
        <v>297049620.70999998</v>
      </c>
      <c r="E446" s="11">
        <v>0</v>
      </c>
      <c r="F446" s="11">
        <f t="shared" si="22"/>
        <v>297049620.70999998</v>
      </c>
      <c r="G446" s="11">
        <v>297049620.70999998</v>
      </c>
      <c r="H446" s="11"/>
      <c r="I446" s="45">
        <f t="shared" si="21"/>
        <v>297049620.70999998</v>
      </c>
      <c r="J446" s="11"/>
      <c r="K446" s="11">
        <f t="shared" si="20"/>
        <v>297049620.70999998</v>
      </c>
      <c r="L446" s="10" t="s">
        <v>47</v>
      </c>
    </row>
    <row r="447" spans="1:12" ht="78.75" hidden="1" x14ac:dyDescent="0.2">
      <c r="A447" s="9" t="s">
        <v>157</v>
      </c>
      <c r="B447" s="9" t="s">
        <v>166</v>
      </c>
      <c r="C447" s="12" t="s">
        <v>167</v>
      </c>
      <c r="D447" s="11">
        <v>153920201.59</v>
      </c>
      <c r="E447" s="11">
        <v>0</v>
      </c>
      <c r="F447" s="11">
        <f t="shared" si="22"/>
        <v>153920201.59</v>
      </c>
      <c r="G447" s="11">
        <v>153920201.59</v>
      </c>
      <c r="H447" s="11"/>
      <c r="I447" s="45">
        <f t="shared" si="21"/>
        <v>153920201.59</v>
      </c>
      <c r="J447" s="11"/>
      <c r="K447" s="11">
        <f t="shared" si="20"/>
        <v>153920201.59</v>
      </c>
      <c r="L447" s="10" t="s">
        <v>48</v>
      </c>
    </row>
    <row r="448" spans="1:12" s="23" customFormat="1" ht="67.5" hidden="1" x14ac:dyDescent="0.2">
      <c r="A448" s="20" t="s">
        <v>157</v>
      </c>
      <c r="B448" s="20" t="s">
        <v>168</v>
      </c>
      <c r="C448" s="24" t="s">
        <v>169</v>
      </c>
      <c r="D448" s="22">
        <v>3695412</v>
      </c>
      <c r="E448" s="22">
        <v>0</v>
      </c>
      <c r="F448" s="22">
        <v>3695412</v>
      </c>
      <c r="G448" s="22">
        <v>3329032</v>
      </c>
      <c r="H448" s="22"/>
      <c r="I448" s="45">
        <f t="shared" si="21"/>
        <v>3329032</v>
      </c>
      <c r="J448" s="22"/>
      <c r="K448" s="11">
        <f t="shared" si="20"/>
        <v>3329032</v>
      </c>
      <c r="L448" s="21" t="s">
        <v>20</v>
      </c>
    </row>
    <row r="449" spans="1:12" ht="67.5" hidden="1" x14ac:dyDescent="0.2">
      <c r="A449" s="9" t="s">
        <v>157</v>
      </c>
      <c r="B449" s="9" t="s">
        <v>168</v>
      </c>
      <c r="C449" s="12" t="s">
        <v>169</v>
      </c>
      <c r="D449" s="11">
        <v>4290720</v>
      </c>
      <c r="E449" s="11">
        <v>0</v>
      </c>
      <c r="F449" s="11">
        <v>4290720</v>
      </c>
      <c r="G449" s="11">
        <v>4290720</v>
      </c>
      <c r="H449" s="11"/>
      <c r="I449" s="45">
        <f t="shared" si="21"/>
        <v>4290720</v>
      </c>
      <c r="J449" s="11"/>
      <c r="K449" s="11">
        <f t="shared" si="20"/>
        <v>4290720</v>
      </c>
      <c r="L449" s="10" t="s">
        <v>21</v>
      </c>
    </row>
    <row r="450" spans="1:12" ht="67.5" hidden="1" x14ac:dyDescent="0.2">
      <c r="A450" s="9" t="s">
        <v>157</v>
      </c>
      <c r="B450" s="9" t="s">
        <v>168</v>
      </c>
      <c r="C450" s="12" t="s">
        <v>169</v>
      </c>
      <c r="D450" s="11">
        <v>7902167</v>
      </c>
      <c r="E450" s="11">
        <v>0</v>
      </c>
      <c r="F450" s="11">
        <v>7902167</v>
      </c>
      <c r="G450" s="11">
        <v>7902167</v>
      </c>
      <c r="H450" s="11"/>
      <c r="I450" s="45">
        <f t="shared" si="21"/>
        <v>7902167</v>
      </c>
      <c r="J450" s="11"/>
      <c r="K450" s="11">
        <f t="shared" si="20"/>
        <v>7902167</v>
      </c>
      <c r="L450" s="10" t="s">
        <v>22</v>
      </c>
    </row>
    <row r="451" spans="1:12" ht="67.5" hidden="1" x14ac:dyDescent="0.2">
      <c r="A451" s="9" t="s">
        <v>157</v>
      </c>
      <c r="B451" s="9" t="s">
        <v>168</v>
      </c>
      <c r="C451" s="12" t="s">
        <v>169</v>
      </c>
      <c r="D451" s="11">
        <v>3939628</v>
      </c>
      <c r="E451" s="11">
        <v>0</v>
      </c>
      <c r="F451" s="11">
        <v>3939628</v>
      </c>
      <c r="G451" s="11">
        <v>3458140</v>
      </c>
      <c r="H451" s="11"/>
      <c r="I451" s="45">
        <f t="shared" si="21"/>
        <v>3458140</v>
      </c>
      <c r="J451" s="11"/>
      <c r="K451" s="11">
        <f t="shared" si="20"/>
        <v>3458140</v>
      </c>
      <c r="L451" s="10" t="s">
        <v>23</v>
      </c>
    </row>
    <row r="452" spans="1:12" ht="67.5" hidden="1" x14ac:dyDescent="0.2">
      <c r="A452" s="9" t="s">
        <v>157</v>
      </c>
      <c r="B452" s="9" t="s">
        <v>168</v>
      </c>
      <c r="C452" s="12" t="s">
        <v>169</v>
      </c>
      <c r="D452" s="11">
        <v>1090040</v>
      </c>
      <c r="E452" s="11">
        <v>0</v>
      </c>
      <c r="F452" s="11">
        <v>1090040</v>
      </c>
      <c r="G452" s="11">
        <v>1090040</v>
      </c>
      <c r="H452" s="11"/>
      <c r="I452" s="45">
        <f t="shared" si="21"/>
        <v>1090040</v>
      </c>
      <c r="J452" s="11"/>
      <c r="K452" s="11">
        <f t="shared" si="20"/>
        <v>1090040</v>
      </c>
      <c r="L452" s="10" t="s">
        <v>24</v>
      </c>
    </row>
    <row r="453" spans="1:12" ht="67.5" hidden="1" x14ac:dyDescent="0.2">
      <c r="A453" s="9" t="s">
        <v>157</v>
      </c>
      <c r="B453" s="9" t="s">
        <v>168</v>
      </c>
      <c r="C453" s="12" t="s">
        <v>169</v>
      </c>
      <c r="D453" s="11">
        <v>3300612</v>
      </c>
      <c r="E453" s="11">
        <v>0</v>
      </c>
      <c r="F453" s="11">
        <v>3300612</v>
      </c>
      <c r="G453" s="11">
        <v>2999531</v>
      </c>
      <c r="H453" s="11"/>
      <c r="I453" s="45">
        <f t="shared" si="21"/>
        <v>2999531</v>
      </c>
      <c r="J453" s="11"/>
      <c r="K453" s="11">
        <f t="shared" si="20"/>
        <v>2999531</v>
      </c>
      <c r="L453" s="10" t="s">
        <v>25</v>
      </c>
    </row>
    <row r="454" spans="1:12" ht="67.5" hidden="1" x14ac:dyDescent="0.2">
      <c r="A454" s="9" t="s">
        <v>157</v>
      </c>
      <c r="B454" s="9" t="s">
        <v>168</v>
      </c>
      <c r="C454" s="12" t="s">
        <v>169</v>
      </c>
      <c r="D454" s="11">
        <v>2351040</v>
      </c>
      <c r="E454" s="11">
        <v>0</v>
      </c>
      <c r="F454" s="11">
        <v>2351040</v>
      </c>
      <c r="G454" s="11">
        <v>2351040</v>
      </c>
      <c r="H454" s="11"/>
      <c r="I454" s="45">
        <f t="shared" si="21"/>
        <v>2351040</v>
      </c>
      <c r="J454" s="11"/>
      <c r="K454" s="11">
        <f t="shared" ref="K454:K517" si="23">G454</f>
        <v>2351040</v>
      </c>
      <c r="L454" s="10" t="s">
        <v>26</v>
      </c>
    </row>
    <row r="455" spans="1:12" ht="67.5" hidden="1" x14ac:dyDescent="0.2">
      <c r="A455" s="9" t="s">
        <v>157</v>
      </c>
      <c r="B455" s="9" t="s">
        <v>168</v>
      </c>
      <c r="C455" s="12" t="s">
        <v>169</v>
      </c>
      <c r="D455" s="11">
        <v>6233024</v>
      </c>
      <c r="E455" s="11">
        <v>0</v>
      </c>
      <c r="F455" s="11">
        <v>6233024</v>
      </c>
      <c r="G455" s="11">
        <v>4692777.38</v>
      </c>
      <c r="H455" s="11"/>
      <c r="I455" s="45">
        <f t="shared" si="21"/>
        <v>4692777.38</v>
      </c>
      <c r="J455" s="11"/>
      <c r="K455" s="11">
        <f t="shared" si="23"/>
        <v>4692777.38</v>
      </c>
      <c r="L455" s="10" t="s">
        <v>27</v>
      </c>
    </row>
    <row r="456" spans="1:12" ht="67.5" hidden="1" x14ac:dyDescent="0.2">
      <c r="A456" s="9" t="s">
        <v>157</v>
      </c>
      <c r="B456" s="9" t="s">
        <v>168</v>
      </c>
      <c r="C456" s="12" t="s">
        <v>169</v>
      </c>
      <c r="D456" s="11">
        <v>3857735</v>
      </c>
      <c r="E456" s="11">
        <v>0</v>
      </c>
      <c r="F456" s="11">
        <v>3857735</v>
      </c>
      <c r="G456" s="11">
        <v>3069205.31</v>
      </c>
      <c r="H456" s="11"/>
      <c r="I456" s="45">
        <f t="shared" si="21"/>
        <v>3069205.31</v>
      </c>
      <c r="J456" s="11"/>
      <c r="K456" s="11">
        <f t="shared" si="23"/>
        <v>3069205.31</v>
      </c>
      <c r="L456" s="10" t="s">
        <v>28</v>
      </c>
    </row>
    <row r="457" spans="1:12" ht="67.5" hidden="1" x14ac:dyDescent="0.2">
      <c r="A457" s="9" t="s">
        <v>157</v>
      </c>
      <c r="B457" s="9" t="s">
        <v>168</v>
      </c>
      <c r="C457" s="12" t="s">
        <v>169</v>
      </c>
      <c r="D457" s="11">
        <v>3273256</v>
      </c>
      <c r="E457" s="11">
        <v>0</v>
      </c>
      <c r="F457" s="11">
        <v>3273256</v>
      </c>
      <c r="G457" s="11">
        <v>3273256</v>
      </c>
      <c r="H457" s="11"/>
      <c r="I457" s="45">
        <f t="shared" si="21"/>
        <v>3273256</v>
      </c>
      <c r="J457" s="11"/>
      <c r="K457" s="11">
        <f t="shared" si="23"/>
        <v>3273256</v>
      </c>
      <c r="L457" s="10" t="s">
        <v>29</v>
      </c>
    </row>
    <row r="458" spans="1:12" ht="67.5" hidden="1" x14ac:dyDescent="0.2">
      <c r="A458" s="9" t="s">
        <v>157</v>
      </c>
      <c r="B458" s="9" t="s">
        <v>168</v>
      </c>
      <c r="C458" s="12" t="s">
        <v>169</v>
      </c>
      <c r="D458" s="11">
        <v>1985060</v>
      </c>
      <c r="E458" s="11">
        <v>0</v>
      </c>
      <c r="F458" s="11">
        <v>1985060</v>
      </c>
      <c r="G458" s="11">
        <v>1763251</v>
      </c>
      <c r="H458" s="11"/>
      <c r="I458" s="45">
        <f t="shared" si="21"/>
        <v>1763251</v>
      </c>
      <c r="J458" s="11"/>
      <c r="K458" s="11">
        <f t="shared" si="23"/>
        <v>1763251</v>
      </c>
      <c r="L458" s="10" t="s">
        <v>30</v>
      </c>
    </row>
    <row r="459" spans="1:12" ht="67.5" hidden="1" x14ac:dyDescent="0.2">
      <c r="A459" s="9" t="s">
        <v>157</v>
      </c>
      <c r="B459" s="9" t="s">
        <v>168</v>
      </c>
      <c r="C459" s="12" t="s">
        <v>169</v>
      </c>
      <c r="D459" s="11">
        <v>2932167</v>
      </c>
      <c r="E459" s="11">
        <v>0</v>
      </c>
      <c r="F459" s="11">
        <v>2932167</v>
      </c>
      <c r="G459" s="11">
        <v>1950618</v>
      </c>
      <c r="H459" s="11"/>
      <c r="I459" s="45">
        <f t="shared" si="21"/>
        <v>1950618</v>
      </c>
      <c r="J459" s="11"/>
      <c r="K459" s="11">
        <f t="shared" si="23"/>
        <v>1950618</v>
      </c>
      <c r="L459" s="10" t="s">
        <v>31</v>
      </c>
    </row>
    <row r="460" spans="1:12" ht="67.5" hidden="1" x14ac:dyDescent="0.2">
      <c r="A460" s="9" t="s">
        <v>157</v>
      </c>
      <c r="B460" s="9" t="s">
        <v>168</v>
      </c>
      <c r="C460" s="12" t="s">
        <v>169</v>
      </c>
      <c r="D460" s="11">
        <v>3100979</v>
      </c>
      <c r="E460" s="11">
        <v>0</v>
      </c>
      <c r="F460" s="11">
        <v>3100979</v>
      </c>
      <c r="G460" s="11">
        <v>2685017.4</v>
      </c>
      <c r="H460" s="11"/>
      <c r="I460" s="45">
        <f t="shared" si="21"/>
        <v>2685017.4</v>
      </c>
      <c r="J460" s="11"/>
      <c r="K460" s="11">
        <f t="shared" si="23"/>
        <v>2685017.4</v>
      </c>
      <c r="L460" s="10" t="s">
        <v>32</v>
      </c>
    </row>
    <row r="461" spans="1:12" ht="67.5" hidden="1" x14ac:dyDescent="0.2">
      <c r="A461" s="9" t="s">
        <v>157</v>
      </c>
      <c r="B461" s="9" t="s">
        <v>168</v>
      </c>
      <c r="C461" s="12" t="s">
        <v>169</v>
      </c>
      <c r="D461" s="11">
        <v>2180080</v>
      </c>
      <c r="E461" s="11">
        <v>0</v>
      </c>
      <c r="F461" s="11">
        <v>2180080</v>
      </c>
      <c r="G461" s="11">
        <v>1689011.64</v>
      </c>
      <c r="H461" s="11"/>
      <c r="I461" s="45">
        <f t="shared" si="21"/>
        <v>1689011.64</v>
      </c>
      <c r="J461" s="11"/>
      <c r="K461" s="11">
        <f t="shared" si="23"/>
        <v>1689011.64</v>
      </c>
      <c r="L461" s="10" t="s">
        <v>33</v>
      </c>
    </row>
    <row r="462" spans="1:12" ht="67.5" hidden="1" x14ac:dyDescent="0.2">
      <c r="A462" s="9" t="s">
        <v>157</v>
      </c>
      <c r="B462" s="9" t="s">
        <v>168</v>
      </c>
      <c r="C462" s="12" t="s">
        <v>169</v>
      </c>
      <c r="D462" s="11">
        <v>3733492</v>
      </c>
      <c r="E462" s="11">
        <v>0</v>
      </c>
      <c r="F462" s="11">
        <v>3733492</v>
      </c>
      <c r="G462" s="11">
        <v>3608578.44</v>
      </c>
      <c r="H462" s="11"/>
      <c r="I462" s="45">
        <f t="shared" si="21"/>
        <v>3608578.44</v>
      </c>
      <c r="J462" s="11"/>
      <c r="K462" s="11">
        <f t="shared" si="23"/>
        <v>3608578.44</v>
      </c>
      <c r="L462" s="10" t="s">
        <v>34</v>
      </c>
    </row>
    <row r="463" spans="1:12" ht="67.5" hidden="1" x14ac:dyDescent="0.2">
      <c r="A463" s="9" t="s">
        <v>157</v>
      </c>
      <c r="B463" s="9" t="s">
        <v>168</v>
      </c>
      <c r="C463" s="12" t="s">
        <v>169</v>
      </c>
      <c r="D463" s="11">
        <v>1559072</v>
      </c>
      <c r="E463" s="11">
        <v>0</v>
      </c>
      <c r="F463" s="11">
        <v>1559072</v>
      </c>
      <c r="G463" s="11">
        <v>1361800</v>
      </c>
      <c r="H463" s="11"/>
      <c r="I463" s="45">
        <f t="shared" ref="I463:I526" si="24">J463+K463</f>
        <v>1361800</v>
      </c>
      <c r="J463" s="11"/>
      <c r="K463" s="11">
        <f t="shared" si="23"/>
        <v>1361800</v>
      </c>
      <c r="L463" s="10" t="s">
        <v>35</v>
      </c>
    </row>
    <row r="464" spans="1:12" ht="67.5" hidden="1" x14ac:dyDescent="0.2">
      <c r="A464" s="9" t="s">
        <v>157</v>
      </c>
      <c r="B464" s="9" t="s">
        <v>168</v>
      </c>
      <c r="C464" s="12" t="s">
        <v>169</v>
      </c>
      <c r="D464" s="11">
        <v>4586344</v>
      </c>
      <c r="E464" s="11">
        <v>0</v>
      </c>
      <c r="F464" s="11">
        <v>4586344</v>
      </c>
      <c r="G464" s="11">
        <v>4586344</v>
      </c>
      <c r="H464" s="11"/>
      <c r="I464" s="45">
        <f t="shared" si="24"/>
        <v>4586344</v>
      </c>
      <c r="J464" s="11"/>
      <c r="K464" s="11">
        <f t="shared" si="23"/>
        <v>4586344</v>
      </c>
      <c r="L464" s="10" t="s">
        <v>36</v>
      </c>
    </row>
    <row r="465" spans="1:12" ht="67.5" hidden="1" x14ac:dyDescent="0.2">
      <c r="A465" s="9" t="s">
        <v>157</v>
      </c>
      <c r="B465" s="9" t="s">
        <v>168</v>
      </c>
      <c r="C465" s="12" t="s">
        <v>169</v>
      </c>
      <c r="D465" s="11">
        <v>3865344</v>
      </c>
      <c r="E465" s="11">
        <v>0</v>
      </c>
      <c r="F465" s="11">
        <v>3865344</v>
      </c>
      <c r="G465" s="11">
        <v>3865344</v>
      </c>
      <c r="H465" s="11"/>
      <c r="I465" s="45">
        <f t="shared" si="24"/>
        <v>3865344</v>
      </c>
      <c r="J465" s="11"/>
      <c r="K465" s="11">
        <f t="shared" si="23"/>
        <v>3865344</v>
      </c>
      <c r="L465" s="10" t="s">
        <v>37</v>
      </c>
    </row>
    <row r="466" spans="1:12" ht="67.5" hidden="1" x14ac:dyDescent="0.2">
      <c r="A466" s="9" t="s">
        <v>157</v>
      </c>
      <c r="B466" s="9" t="s">
        <v>168</v>
      </c>
      <c r="C466" s="12" t="s">
        <v>169</v>
      </c>
      <c r="D466" s="11">
        <v>7201488</v>
      </c>
      <c r="E466" s="11">
        <v>0</v>
      </c>
      <c r="F466" s="11">
        <v>7201488</v>
      </c>
      <c r="G466" s="11">
        <v>7201488</v>
      </c>
      <c r="H466" s="11"/>
      <c r="I466" s="45">
        <f t="shared" si="24"/>
        <v>7201488</v>
      </c>
      <c r="J466" s="11"/>
      <c r="K466" s="11">
        <f t="shared" si="23"/>
        <v>7201488</v>
      </c>
      <c r="L466" s="10" t="s">
        <v>38</v>
      </c>
    </row>
    <row r="467" spans="1:12" ht="67.5" hidden="1" x14ac:dyDescent="0.2">
      <c r="A467" s="9" t="s">
        <v>157</v>
      </c>
      <c r="B467" s="9" t="s">
        <v>168</v>
      </c>
      <c r="C467" s="12" t="s">
        <v>169</v>
      </c>
      <c r="D467" s="11">
        <v>2213056</v>
      </c>
      <c r="E467" s="11">
        <v>0</v>
      </c>
      <c r="F467" s="11">
        <v>2213056</v>
      </c>
      <c r="G467" s="11">
        <v>2194888.02</v>
      </c>
      <c r="H467" s="11"/>
      <c r="I467" s="45">
        <f t="shared" si="24"/>
        <v>2194888.02</v>
      </c>
      <c r="J467" s="11"/>
      <c r="K467" s="11">
        <f t="shared" si="23"/>
        <v>2194888.02</v>
      </c>
      <c r="L467" s="10" t="s">
        <v>39</v>
      </c>
    </row>
    <row r="468" spans="1:12" ht="67.5" hidden="1" x14ac:dyDescent="0.2">
      <c r="A468" s="9" t="s">
        <v>157</v>
      </c>
      <c r="B468" s="9" t="s">
        <v>168</v>
      </c>
      <c r="C468" s="12" t="s">
        <v>169</v>
      </c>
      <c r="D468" s="11">
        <v>1187872</v>
      </c>
      <c r="E468" s="11">
        <v>0</v>
      </c>
      <c r="F468" s="11">
        <v>1187872</v>
      </c>
      <c r="G468" s="11">
        <v>1187872</v>
      </c>
      <c r="H468" s="11"/>
      <c r="I468" s="45">
        <f t="shared" si="24"/>
        <v>1187872</v>
      </c>
      <c r="J468" s="11"/>
      <c r="K468" s="11">
        <f t="shared" si="23"/>
        <v>1187872</v>
      </c>
      <c r="L468" s="10" t="s">
        <v>40</v>
      </c>
    </row>
    <row r="469" spans="1:12" ht="67.5" hidden="1" x14ac:dyDescent="0.2">
      <c r="A469" s="9" t="s">
        <v>157</v>
      </c>
      <c r="B469" s="9" t="s">
        <v>168</v>
      </c>
      <c r="C469" s="12" t="s">
        <v>169</v>
      </c>
      <c r="D469" s="11">
        <v>8670662</v>
      </c>
      <c r="E469" s="11">
        <v>0</v>
      </c>
      <c r="F469" s="11">
        <v>8670662</v>
      </c>
      <c r="G469" s="11">
        <v>8670662</v>
      </c>
      <c r="H469" s="11"/>
      <c r="I469" s="45">
        <f t="shared" si="24"/>
        <v>8670662</v>
      </c>
      <c r="J469" s="11"/>
      <c r="K469" s="11">
        <f t="shared" si="23"/>
        <v>8670662</v>
      </c>
      <c r="L469" s="10" t="s">
        <v>41</v>
      </c>
    </row>
    <row r="470" spans="1:12" ht="67.5" hidden="1" x14ac:dyDescent="0.2">
      <c r="A470" s="9" t="s">
        <v>157</v>
      </c>
      <c r="B470" s="9" t="s">
        <v>168</v>
      </c>
      <c r="C470" s="12" t="s">
        <v>169</v>
      </c>
      <c r="D470" s="11">
        <v>16083039</v>
      </c>
      <c r="E470" s="11">
        <v>0</v>
      </c>
      <c r="F470" s="11">
        <v>16083039</v>
      </c>
      <c r="G470" s="11">
        <v>10889053.6</v>
      </c>
      <c r="H470" s="11"/>
      <c r="I470" s="45">
        <f t="shared" si="24"/>
        <v>10889053.6</v>
      </c>
      <c r="J470" s="11"/>
      <c r="K470" s="11">
        <f t="shared" si="23"/>
        <v>10889053.6</v>
      </c>
      <c r="L470" s="10" t="s">
        <v>42</v>
      </c>
    </row>
    <row r="471" spans="1:12" ht="67.5" hidden="1" x14ac:dyDescent="0.2">
      <c r="A471" s="9" t="s">
        <v>157</v>
      </c>
      <c r="B471" s="9" t="s">
        <v>168</v>
      </c>
      <c r="C471" s="12" t="s">
        <v>169</v>
      </c>
      <c r="D471" s="11">
        <v>3561408</v>
      </c>
      <c r="E471" s="11">
        <v>0</v>
      </c>
      <c r="F471" s="11">
        <v>3561408</v>
      </c>
      <c r="G471" s="11">
        <v>3561408</v>
      </c>
      <c r="H471" s="11"/>
      <c r="I471" s="45">
        <f t="shared" si="24"/>
        <v>3561408</v>
      </c>
      <c r="J471" s="11"/>
      <c r="K471" s="11">
        <f t="shared" si="23"/>
        <v>3561408</v>
      </c>
      <c r="L471" s="10" t="s">
        <v>43</v>
      </c>
    </row>
    <row r="472" spans="1:12" ht="67.5" hidden="1" x14ac:dyDescent="0.2">
      <c r="A472" s="9" t="s">
        <v>157</v>
      </c>
      <c r="B472" s="9" t="s">
        <v>168</v>
      </c>
      <c r="C472" s="12" t="s">
        <v>169</v>
      </c>
      <c r="D472" s="11">
        <v>3769780</v>
      </c>
      <c r="E472" s="11">
        <v>0</v>
      </c>
      <c r="F472" s="11">
        <v>3769780</v>
      </c>
      <c r="G472" s="11">
        <v>3769780</v>
      </c>
      <c r="H472" s="11"/>
      <c r="I472" s="45">
        <f t="shared" si="24"/>
        <v>3769780</v>
      </c>
      <c r="J472" s="11"/>
      <c r="K472" s="11">
        <f t="shared" si="23"/>
        <v>3769780</v>
      </c>
      <c r="L472" s="10" t="s">
        <v>44</v>
      </c>
    </row>
    <row r="473" spans="1:12" ht="67.5" hidden="1" x14ac:dyDescent="0.2">
      <c r="A473" s="9" t="s">
        <v>157</v>
      </c>
      <c r="B473" s="9" t="s">
        <v>168</v>
      </c>
      <c r="C473" s="12" t="s">
        <v>169</v>
      </c>
      <c r="D473" s="11">
        <v>9172800</v>
      </c>
      <c r="E473" s="11">
        <v>0</v>
      </c>
      <c r="F473" s="11">
        <v>9172800</v>
      </c>
      <c r="G473" s="11">
        <v>6784855</v>
      </c>
      <c r="H473" s="11"/>
      <c r="I473" s="45">
        <f t="shared" si="24"/>
        <v>6784855</v>
      </c>
      <c r="J473" s="11"/>
      <c r="K473" s="11">
        <f t="shared" si="23"/>
        <v>6784855</v>
      </c>
      <c r="L473" s="10" t="s">
        <v>45</v>
      </c>
    </row>
    <row r="474" spans="1:12" ht="67.5" hidden="1" x14ac:dyDescent="0.2">
      <c r="A474" s="9" t="s">
        <v>157</v>
      </c>
      <c r="B474" s="9" t="s">
        <v>168</v>
      </c>
      <c r="C474" s="12" t="s">
        <v>169</v>
      </c>
      <c r="D474" s="11">
        <v>4645600</v>
      </c>
      <c r="E474" s="11">
        <v>0</v>
      </c>
      <c r="F474" s="11">
        <v>4645600</v>
      </c>
      <c r="G474" s="11">
        <v>4645600</v>
      </c>
      <c r="H474" s="11"/>
      <c r="I474" s="45">
        <f t="shared" si="24"/>
        <v>4645600</v>
      </c>
      <c r="J474" s="11"/>
      <c r="K474" s="11">
        <f t="shared" si="23"/>
        <v>4645600</v>
      </c>
      <c r="L474" s="10" t="s">
        <v>46</v>
      </c>
    </row>
    <row r="475" spans="1:12" ht="67.5" hidden="1" x14ac:dyDescent="0.2">
      <c r="A475" s="9" t="s">
        <v>157</v>
      </c>
      <c r="B475" s="9" t="s">
        <v>168</v>
      </c>
      <c r="C475" s="12" t="s">
        <v>169</v>
      </c>
      <c r="D475" s="11">
        <v>4906083</v>
      </c>
      <c r="E475" s="11">
        <v>0</v>
      </c>
      <c r="F475" s="11">
        <v>4906083</v>
      </c>
      <c r="G475" s="11">
        <v>4906083</v>
      </c>
      <c r="H475" s="11"/>
      <c r="I475" s="45">
        <f t="shared" si="24"/>
        <v>4906083</v>
      </c>
      <c r="J475" s="11"/>
      <c r="K475" s="11">
        <f t="shared" si="23"/>
        <v>4906083</v>
      </c>
      <c r="L475" s="10" t="s">
        <v>47</v>
      </c>
    </row>
    <row r="476" spans="1:12" ht="67.5" hidden="1" x14ac:dyDescent="0.2">
      <c r="A476" s="9" t="s">
        <v>157</v>
      </c>
      <c r="B476" s="9" t="s">
        <v>168</v>
      </c>
      <c r="C476" s="12" t="s">
        <v>169</v>
      </c>
      <c r="D476" s="11">
        <v>2429231</v>
      </c>
      <c r="E476" s="11">
        <v>0</v>
      </c>
      <c r="F476" s="11">
        <v>2429231</v>
      </c>
      <c r="G476" s="11">
        <v>1969985.85</v>
      </c>
      <c r="H476" s="11"/>
      <c r="I476" s="45">
        <f t="shared" si="24"/>
        <v>1969985.85</v>
      </c>
      <c r="J476" s="11"/>
      <c r="K476" s="11">
        <f t="shared" si="23"/>
        <v>1969985.85</v>
      </c>
      <c r="L476" s="10" t="s">
        <v>48</v>
      </c>
    </row>
    <row r="477" spans="1:12" s="23" customFormat="1" ht="45" hidden="1" x14ac:dyDescent="0.2">
      <c r="A477" s="20" t="s">
        <v>157</v>
      </c>
      <c r="B477" s="20" t="s">
        <v>170</v>
      </c>
      <c r="C477" s="24" t="s">
        <v>171</v>
      </c>
      <c r="D477" s="22">
        <v>129017.56</v>
      </c>
      <c r="E477" s="22">
        <v>0</v>
      </c>
      <c r="F477" s="22">
        <v>129017.56</v>
      </c>
      <c r="G477" s="22">
        <v>129017.56</v>
      </c>
      <c r="H477" s="22"/>
      <c r="I477" s="45">
        <f t="shared" si="24"/>
        <v>129017.56</v>
      </c>
      <c r="J477" s="22"/>
      <c r="K477" s="11">
        <f t="shared" si="23"/>
        <v>129017.56</v>
      </c>
      <c r="L477" s="21" t="s">
        <v>20</v>
      </c>
    </row>
    <row r="478" spans="1:12" ht="45" hidden="1" x14ac:dyDescent="0.2">
      <c r="A478" s="9" t="s">
        <v>157</v>
      </c>
      <c r="B478" s="9" t="s">
        <v>170</v>
      </c>
      <c r="C478" s="12" t="s">
        <v>171</v>
      </c>
      <c r="D478" s="11">
        <v>147784</v>
      </c>
      <c r="E478" s="11">
        <v>0</v>
      </c>
      <c r="F478" s="11">
        <v>147784</v>
      </c>
      <c r="G478" s="11">
        <v>147784</v>
      </c>
      <c r="H478" s="11"/>
      <c r="I478" s="45">
        <f t="shared" si="24"/>
        <v>147784</v>
      </c>
      <c r="J478" s="11"/>
      <c r="K478" s="11">
        <f t="shared" si="23"/>
        <v>147784</v>
      </c>
      <c r="L478" s="10" t="s">
        <v>21</v>
      </c>
    </row>
    <row r="479" spans="1:12" ht="45" hidden="1" x14ac:dyDescent="0.2">
      <c r="A479" s="9" t="s">
        <v>157</v>
      </c>
      <c r="B479" s="9" t="s">
        <v>170</v>
      </c>
      <c r="C479" s="12" t="s">
        <v>171</v>
      </c>
      <c r="D479" s="11">
        <v>270879.84000000003</v>
      </c>
      <c r="E479" s="11">
        <v>0</v>
      </c>
      <c r="F479" s="11">
        <v>270879.84000000003</v>
      </c>
      <c r="G479" s="11">
        <v>270879.84000000003</v>
      </c>
      <c r="H479" s="11"/>
      <c r="I479" s="45">
        <f t="shared" si="24"/>
        <v>270879.84000000003</v>
      </c>
      <c r="J479" s="11"/>
      <c r="K479" s="11">
        <f t="shared" si="23"/>
        <v>270879.84000000003</v>
      </c>
      <c r="L479" s="10" t="s">
        <v>22</v>
      </c>
    </row>
    <row r="480" spans="1:12" ht="45" hidden="1" x14ac:dyDescent="0.2">
      <c r="A480" s="9" t="s">
        <v>157</v>
      </c>
      <c r="B480" s="9" t="s">
        <v>170</v>
      </c>
      <c r="C480" s="12" t="s">
        <v>171</v>
      </c>
      <c r="D480" s="11">
        <v>179554.2</v>
      </c>
      <c r="E480" s="11">
        <v>0</v>
      </c>
      <c r="F480" s="11">
        <v>179554.2</v>
      </c>
      <c r="G480" s="11">
        <v>120291.53</v>
      </c>
      <c r="H480" s="11"/>
      <c r="I480" s="45">
        <f t="shared" si="24"/>
        <v>120291.53</v>
      </c>
      <c r="J480" s="11"/>
      <c r="K480" s="11">
        <f t="shared" si="23"/>
        <v>120291.53</v>
      </c>
      <c r="L480" s="10" t="s">
        <v>23</v>
      </c>
    </row>
    <row r="481" spans="1:12" ht="45" hidden="1" x14ac:dyDescent="0.2">
      <c r="A481" s="9" t="s">
        <v>157</v>
      </c>
      <c r="B481" s="9" t="s">
        <v>170</v>
      </c>
      <c r="C481" s="12" t="s">
        <v>171</v>
      </c>
      <c r="D481" s="11">
        <v>64256.36</v>
      </c>
      <c r="E481" s="11">
        <v>0</v>
      </c>
      <c r="F481" s="11">
        <v>64256.36</v>
      </c>
      <c r="G481" s="11">
        <v>64256.36</v>
      </c>
      <c r="H481" s="11"/>
      <c r="I481" s="45">
        <f t="shared" si="24"/>
        <v>64256.36</v>
      </c>
      <c r="J481" s="11"/>
      <c r="K481" s="11">
        <f t="shared" si="23"/>
        <v>64256.36</v>
      </c>
      <c r="L481" s="10" t="s">
        <v>24</v>
      </c>
    </row>
    <row r="482" spans="1:12" ht="45" hidden="1" x14ac:dyDescent="0.2">
      <c r="A482" s="9" t="s">
        <v>157</v>
      </c>
      <c r="B482" s="9" t="s">
        <v>170</v>
      </c>
      <c r="C482" s="12" t="s">
        <v>171</v>
      </c>
      <c r="D482" s="11">
        <v>121268.28</v>
      </c>
      <c r="E482" s="11">
        <v>0</v>
      </c>
      <c r="F482" s="11">
        <v>121268.28</v>
      </c>
      <c r="G482" s="11">
        <v>121268.28</v>
      </c>
      <c r="H482" s="11"/>
      <c r="I482" s="45">
        <f t="shared" si="24"/>
        <v>121268.28</v>
      </c>
      <c r="J482" s="11"/>
      <c r="K482" s="11">
        <f t="shared" si="23"/>
        <v>121268.28</v>
      </c>
      <c r="L482" s="10" t="s">
        <v>25</v>
      </c>
    </row>
    <row r="483" spans="1:12" ht="45" hidden="1" x14ac:dyDescent="0.2">
      <c r="A483" s="9" t="s">
        <v>157</v>
      </c>
      <c r="B483" s="9" t="s">
        <v>170</v>
      </c>
      <c r="C483" s="12" t="s">
        <v>171</v>
      </c>
      <c r="D483" s="11">
        <v>88006.88</v>
      </c>
      <c r="E483" s="11">
        <v>0</v>
      </c>
      <c r="F483" s="11">
        <v>88006.88</v>
      </c>
      <c r="G483" s="11">
        <v>88006.88</v>
      </c>
      <c r="H483" s="11"/>
      <c r="I483" s="45">
        <f t="shared" si="24"/>
        <v>88006.88</v>
      </c>
      <c r="J483" s="11"/>
      <c r="K483" s="11">
        <f t="shared" si="23"/>
        <v>88006.88</v>
      </c>
      <c r="L483" s="10" t="s">
        <v>26</v>
      </c>
    </row>
    <row r="484" spans="1:12" ht="45" hidden="1" x14ac:dyDescent="0.2">
      <c r="A484" s="9" t="s">
        <v>157</v>
      </c>
      <c r="B484" s="9" t="s">
        <v>170</v>
      </c>
      <c r="C484" s="12" t="s">
        <v>171</v>
      </c>
      <c r="D484" s="11">
        <v>233547.58</v>
      </c>
      <c r="E484" s="11">
        <v>0</v>
      </c>
      <c r="F484" s="11">
        <v>233547.58</v>
      </c>
      <c r="G484" s="11">
        <v>117749</v>
      </c>
      <c r="H484" s="11"/>
      <c r="I484" s="45">
        <f t="shared" si="24"/>
        <v>117749</v>
      </c>
      <c r="J484" s="11"/>
      <c r="K484" s="11">
        <f t="shared" si="23"/>
        <v>117749</v>
      </c>
      <c r="L484" s="10" t="s">
        <v>27</v>
      </c>
    </row>
    <row r="485" spans="1:12" ht="45" hidden="1" x14ac:dyDescent="0.2">
      <c r="A485" s="9" t="s">
        <v>157</v>
      </c>
      <c r="B485" s="9" t="s">
        <v>170</v>
      </c>
      <c r="C485" s="12" t="s">
        <v>171</v>
      </c>
      <c r="D485" s="11">
        <v>118993</v>
      </c>
      <c r="E485" s="11">
        <v>0</v>
      </c>
      <c r="F485" s="11">
        <v>118993</v>
      </c>
      <c r="G485" s="11">
        <v>0</v>
      </c>
      <c r="H485" s="11"/>
      <c r="I485" s="45">
        <f t="shared" si="24"/>
        <v>0</v>
      </c>
      <c r="J485" s="11"/>
      <c r="K485" s="11">
        <f t="shared" si="23"/>
        <v>0</v>
      </c>
      <c r="L485" s="10" t="s">
        <v>28</v>
      </c>
    </row>
    <row r="486" spans="1:12" ht="45" hidden="1" x14ac:dyDescent="0.2">
      <c r="A486" s="9" t="s">
        <v>157</v>
      </c>
      <c r="B486" s="9" t="s">
        <v>170</v>
      </c>
      <c r="C486" s="12" t="s">
        <v>171</v>
      </c>
      <c r="D486" s="11">
        <v>154161.49</v>
      </c>
      <c r="E486" s="11">
        <v>0</v>
      </c>
      <c r="F486" s="11">
        <v>154161.49</v>
      </c>
      <c r="G486" s="11">
        <v>154161.49</v>
      </c>
      <c r="H486" s="11"/>
      <c r="I486" s="45">
        <f t="shared" si="24"/>
        <v>154161.49</v>
      </c>
      <c r="J486" s="11"/>
      <c r="K486" s="11">
        <f t="shared" si="23"/>
        <v>154161.49</v>
      </c>
      <c r="L486" s="10" t="s">
        <v>29</v>
      </c>
    </row>
    <row r="487" spans="1:12" ht="45" hidden="1" x14ac:dyDescent="0.2">
      <c r="A487" s="9" t="s">
        <v>157</v>
      </c>
      <c r="B487" s="9" t="s">
        <v>170</v>
      </c>
      <c r="C487" s="12" t="s">
        <v>171</v>
      </c>
      <c r="D487" s="11">
        <v>80713.5</v>
      </c>
      <c r="E487" s="11">
        <v>0</v>
      </c>
      <c r="F487" s="11">
        <v>80713.5</v>
      </c>
      <c r="G487" s="11">
        <v>33800</v>
      </c>
      <c r="H487" s="11"/>
      <c r="I487" s="45">
        <f t="shared" si="24"/>
        <v>33800</v>
      </c>
      <c r="J487" s="11"/>
      <c r="K487" s="11">
        <f t="shared" si="23"/>
        <v>33800</v>
      </c>
      <c r="L487" s="10" t="s">
        <v>30</v>
      </c>
    </row>
    <row r="488" spans="1:12" ht="45" hidden="1" x14ac:dyDescent="0.2">
      <c r="A488" s="9" t="s">
        <v>157</v>
      </c>
      <c r="B488" s="9" t="s">
        <v>170</v>
      </c>
      <c r="C488" s="12" t="s">
        <v>171</v>
      </c>
      <c r="D488" s="11">
        <v>101840.62</v>
      </c>
      <c r="E488" s="11">
        <v>0</v>
      </c>
      <c r="F488" s="11">
        <v>101840.62</v>
      </c>
      <c r="G488" s="11">
        <v>81120</v>
      </c>
      <c r="H488" s="11"/>
      <c r="I488" s="45">
        <f t="shared" si="24"/>
        <v>81120</v>
      </c>
      <c r="J488" s="11"/>
      <c r="K488" s="11">
        <f t="shared" si="23"/>
        <v>81120</v>
      </c>
      <c r="L488" s="10" t="s">
        <v>31</v>
      </c>
    </row>
    <row r="489" spans="1:12" ht="45" hidden="1" x14ac:dyDescent="0.2">
      <c r="A489" s="9" t="s">
        <v>157</v>
      </c>
      <c r="B489" s="9" t="s">
        <v>170</v>
      </c>
      <c r="C489" s="12" t="s">
        <v>171</v>
      </c>
      <c r="D489" s="11">
        <v>145106.85</v>
      </c>
      <c r="E489" s="11">
        <v>0</v>
      </c>
      <c r="F489" s="11">
        <v>145106.85</v>
      </c>
      <c r="G489" s="11">
        <v>62775</v>
      </c>
      <c r="H489" s="11"/>
      <c r="I489" s="45">
        <f t="shared" si="24"/>
        <v>62775</v>
      </c>
      <c r="J489" s="11"/>
      <c r="K489" s="11">
        <f t="shared" si="23"/>
        <v>62775</v>
      </c>
      <c r="L489" s="10" t="s">
        <v>32</v>
      </c>
    </row>
    <row r="490" spans="1:12" ht="45" hidden="1" x14ac:dyDescent="0.2">
      <c r="A490" s="9" t="s">
        <v>157</v>
      </c>
      <c r="B490" s="9" t="s">
        <v>170</v>
      </c>
      <c r="C490" s="12" t="s">
        <v>171</v>
      </c>
      <c r="D490" s="11">
        <v>70170.100000000006</v>
      </c>
      <c r="E490" s="11">
        <v>0</v>
      </c>
      <c r="F490" s="11">
        <v>70170.100000000006</v>
      </c>
      <c r="G490" s="11">
        <v>28536</v>
      </c>
      <c r="H490" s="11"/>
      <c r="I490" s="45">
        <f t="shared" si="24"/>
        <v>28536</v>
      </c>
      <c r="J490" s="11"/>
      <c r="K490" s="11">
        <f t="shared" si="23"/>
        <v>28536</v>
      </c>
      <c r="L490" s="10" t="s">
        <v>33</v>
      </c>
    </row>
    <row r="491" spans="1:12" ht="45" hidden="1" x14ac:dyDescent="0.2">
      <c r="A491" s="9" t="s">
        <v>157</v>
      </c>
      <c r="B491" s="9" t="s">
        <v>170</v>
      </c>
      <c r="C491" s="12" t="s">
        <v>171</v>
      </c>
      <c r="D491" s="11">
        <v>111744.29</v>
      </c>
      <c r="E491" s="11">
        <v>0</v>
      </c>
      <c r="F491" s="11">
        <v>111744.29</v>
      </c>
      <c r="G491" s="11">
        <v>109920</v>
      </c>
      <c r="H491" s="11"/>
      <c r="I491" s="45">
        <f t="shared" si="24"/>
        <v>109920</v>
      </c>
      <c r="J491" s="11"/>
      <c r="K491" s="11">
        <f t="shared" si="23"/>
        <v>109920</v>
      </c>
      <c r="L491" s="10" t="s">
        <v>34</v>
      </c>
    </row>
    <row r="492" spans="1:12" ht="45" hidden="1" x14ac:dyDescent="0.2">
      <c r="A492" s="9" t="s">
        <v>157</v>
      </c>
      <c r="B492" s="9" t="s">
        <v>170</v>
      </c>
      <c r="C492" s="12" t="s">
        <v>171</v>
      </c>
      <c r="D492" s="11">
        <v>67872.479999999996</v>
      </c>
      <c r="E492" s="11">
        <v>0</v>
      </c>
      <c r="F492" s="11">
        <v>67872.479999999996</v>
      </c>
      <c r="G492" s="11">
        <v>66695.399999999994</v>
      </c>
      <c r="H492" s="11"/>
      <c r="I492" s="45">
        <f t="shared" si="24"/>
        <v>66695.399999999994</v>
      </c>
      <c r="J492" s="11"/>
      <c r="K492" s="11">
        <f t="shared" si="23"/>
        <v>66695.399999999994</v>
      </c>
      <c r="L492" s="10" t="s">
        <v>35</v>
      </c>
    </row>
    <row r="493" spans="1:12" ht="45" hidden="1" x14ac:dyDescent="0.2">
      <c r="A493" s="9" t="s">
        <v>157</v>
      </c>
      <c r="B493" s="9" t="s">
        <v>170</v>
      </c>
      <c r="C493" s="12" t="s">
        <v>171</v>
      </c>
      <c r="D493" s="11">
        <v>200188.24</v>
      </c>
      <c r="E493" s="11">
        <v>0</v>
      </c>
      <c r="F493" s="11">
        <v>200188.24</v>
      </c>
      <c r="G493" s="11">
        <v>169929.55</v>
      </c>
      <c r="H493" s="11"/>
      <c r="I493" s="45">
        <f t="shared" si="24"/>
        <v>169929.55</v>
      </c>
      <c r="J493" s="11"/>
      <c r="K493" s="11">
        <f t="shared" si="23"/>
        <v>169929.55</v>
      </c>
      <c r="L493" s="10" t="s">
        <v>36</v>
      </c>
    </row>
    <row r="494" spans="1:12" ht="45" hidden="1" x14ac:dyDescent="0.2">
      <c r="A494" s="9" t="s">
        <v>157</v>
      </c>
      <c r="B494" s="9" t="s">
        <v>170</v>
      </c>
      <c r="C494" s="12" t="s">
        <v>171</v>
      </c>
      <c r="D494" s="11">
        <v>180800.69</v>
      </c>
      <c r="E494" s="11">
        <v>0</v>
      </c>
      <c r="F494" s="11">
        <v>180800.69</v>
      </c>
      <c r="G494" s="11">
        <v>176268.67</v>
      </c>
      <c r="H494" s="11"/>
      <c r="I494" s="45">
        <f t="shared" si="24"/>
        <v>176268.67</v>
      </c>
      <c r="J494" s="11"/>
      <c r="K494" s="11">
        <f t="shared" si="23"/>
        <v>176268.67</v>
      </c>
      <c r="L494" s="10" t="s">
        <v>37</v>
      </c>
    </row>
    <row r="495" spans="1:12" ht="45" hidden="1" x14ac:dyDescent="0.2">
      <c r="A495" s="9" t="s">
        <v>157</v>
      </c>
      <c r="B495" s="9" t="s">
        <v>170</v>
      </c>
      <c r="C495" s="12" t="s">
        <v>171</v>
      </c>
      <c r="D495" s="11">
        <v>228758.11</v>
      </c>
      <c r="E495" s="11">
        <v>0</v>
      </c>
      <c r="F495" s="11">
        <v>228758.11</v>
      </c>
      <c r="G495" s="11">
        <v>158619.84</v>
      </c>
      <c r="H495" s="11"/>
      <c r="I495" s="45">
        <f t="shared" si="24"/>
        <v>158619.84</v>
      </c>
      <c r="J495" s="11"/>
      <c r="K495" s="11">
        <f t="shared" si="23"/>
        <v>158619.84</v>
      </c>
      <c r="L495" s="10" t="s">
        <v>38</v>
      </c>
    </row>
    <row r="496" spans="1:12" ht="45" hidden="1" x14ac:dyDescent="0.2">
      <c r="A496" s="9" t="s">
        <v>157</v>
      </c>
      <c r="B496" s="9" t="s">
        <v>170</v>
      </c>
      <c r="C496" s="12" t="s">
        <v>171</v>
      </c>
      <c r="D496" s="11">
        <v>112368.64</v>
      </c>
      <c r="E496" s="11">
        <v>0</v>
      </c>
      <c r="F496" s="11">
        <v>112368.64</v>
      </c>
      <c r="G496" s="11">
        <v>112363.95</v>
      </c>
      <c r="H496" s="11"/>
      <c r="I496" s="45">
        <f t="shared" si="24"/>
        <v>112363.95</v>
      </c>
      <c r="J496" s="11"/>
      <c r="K496" s="11">
        <f t="shared" si="23"/>
        <v>112363.95</v>
      </c>
      <c r="L496" s="10" t="s">
        <v>39</v>
      </c>
    </row>
    <row r="497" spans="1:12" ht="45" hidden="1" x14ac:dyDescent="0.2">
      <c r="A497" s="9" t="s">
        <v>157</v>
      </c>
      <c r="B497" s="9" t="s">
        <v>170</v>
      </c>
      <c r="C497" s="12" t="s">
        <v>171</v>
      </c>
      <c r="D497" s="11">
        <v>28337.89</v>
      </c>
      <c r="E497" s="11">
        <v>0</v>
      </c>
      <c r="F497" s="11">
        <v>28337.89</v>
      </c>
      <c r="G497" s="11">
        <v>28337.89</v>
      </c>
      <c r="H497" s="11"/>
      <c r="I497" s="45">
        <f t="shared" si="24"/>
        <v>28337.89</v>
      </c>
      <c r="J497" s="11"/>
      <c r="K497" s="11">
        <f t="shared" si="23"/>
        <v>28337.89</v>
      </c>
      <c r="L497" s="10" t="s">
        <v>40</v>
      </c>
    </row>
    <row r="498" spans="1:12" ht="45" hidden="1" x14ac:dyDescent="0.2">
      <c r="A498" s="9" t="s">
        <v>157</v>
      </c>
      <c r="B498" s="9" t="s">
        <v>170</v>
      </c>
      <c r="C498" s="12" t="s">
        <v>171</v>
      </c>
      <c r="D498" s="11">
        <v>499766.19</v>
      </c>
      <c r="E498" s="11">
        <v>0</v>
      </c>
      <c r="F498" s="11">
        <v>499766.19</v>
      </c>
      <c r="G498" s="11">
        <v>499350</v>
      </c>
      <c r="H498" s="11"/>
      <c r="I498" s="45">
        <f t="shared" si="24"/>
        <v>499350</v>
      </c>
      <c r="J498" s="11"/>
      <c r="K498" s="11">
        <f t="shared" si="23"/>
        <v>499350</v>
      </c>
      <c r="L498" s="10" t="s">
        <v>41</v>
      </c>
    </row>
    <row r="499" spans="1:12" ht="45" hidden="1" x14ac:dyDescent="0.2">
      <c r="A499" s="9" t="s">
        <v>157</v>
      </c>
      <c r="B499" s="9" t="s">
        <v>170</v>
      </c>
      <c r="C499" s="12" t="s">
        <v>171</v>
      </c>
      <c r="D499" s="11">
        <v>1656935.42</v>
      </c>
      <c r="E499" s="11">
        <v>0</v>
      </c>
      <c r="F499" s="11">
        <v>1656935.42</v>
      </c>
      <c r="G499" s="11">
        <v>1372053.8</v>
      </c>
      <c r="H499" s="11"/>
      <c r="I499" s="45">
        <f t="shared" si="24"/>
        <v>1372053.8</v>
      </c>
      <c r="J499" s="11"/>
      <c r="K499" s="11">
        <f t="shared" si="23"/>
        <v>1372053.8</v>
      </c>
      <c r="L499" s="10" t="s">
        <v>42</v>
      </c>
    </row>
    <row r="500" spans="1:12" ht="45" hidden="1" x14ac:dyDescent="0.2">
      <c r="A500" s="9" t="s">
        <v>157</v>
      </c>
      <c r="B500" s="9" t="s">
        <v>170</v>
      </c>
      <c r="C500" s="12" t="s">
        <v>171</v>
      </c>
      <c r="D500" s="11">
        <v>188165.36</v>
      </c>
      <c r="E500" s="11">
        <v>0</v>
      </c>
      <c r="F500" s="11">
        <v>188165.36</v>
      </c>
      <c r="G500" s="11">
        <v>178023.2</v>
      </c>
      <c r="H500" s="11"/>
      <c r="I500" s="45">
        <f t="shared" si="24"/>
        <v>178023.2</v>
      </c>
      <c r="J500" s="11"/>
      <c r="K500" s="11">
        <f t="shared" si="23"/>
        <v>178023.2</v>
      </c>
      <c r="L500" s="10" t="s">
        <v>43</v>
      </c>
    </row>
    <row r="501" spans="1:12" ht="45" hidden="1" x14ac:dyDescent="0.2">
      <c r="A501" s="9" t="s">
        <v>157</v>
      </c>
      <c r="B501" s="9" t="s">
        <v>170</v>
      </c>
      <c r="C501" s="12" t="s">
        <v>171</v>
      </c>
      <c r="D501" s="11">
        <v>161304.29</v>
      </c>
      <c r="E501" s="11">
        <v>0</v>
      </c>
      <c r="F501" s="11">
        <v>161304.29</v>
      </c>
      <c r="G501" s="11">
        <v>161304.29</v>
      </c>
      <c r="H501" s="11"/>
      <c r="I501" s="45">
        <f t="shared" si="24"/>
        <v>161304.29</v>
      </c>
      <c r="J501" s="11"/>
      <c r="K501" s="11">
        <f t="shared" si="23"/>
        <v>161304.29</v>
      </c>
      <c r="L501" s="10" t="s">
        <v>44</v>
      </c>
    </row>
    <row r="502" spans="1:12" ht="45" hidden="1" x14ac:dyDescent="0.2">
      <c r="A502" s="9" t="s">
        <v>157</v>
      </c>
      <c r="B502" s="9" t="s">
        <v>170</v>
      </c>
      <c r="C502" s="12" t="s">
        <v>171</v>
      </c>
      <c r="D502" s="11">
        <v>537463.07999999996</v>
      </c>
      <c r="E502" s="11">
        <v>0</v>
      </c>
      <c r="F502" s="11">
        <v>537463.07999999996</v>
      </c>
      <c r="G502" s="11">
        <v>305028.90000000002</v>
      </c>
      <c r="H502" s="11"/>
      <c r="I502" s="45">
        <f t="shared" si="24"/>
        <v>305028.90000000002</v>
      </c>
      <c r="J502" s="11"/>
      <c r="K502" s="11">
        <f t="shared" si="23"/>
        <v>305028.90000000002</v>
      </c>
      <c r="L502" s="10" t="s">
        <v>45</v>
      </c>
    </row>
    <row r="503" spans="1:12" ht="45" hidden="1" x14ac:dyDescent="0.2">
      <c r="A503" s="9" t="s">
        <v>157</v>
      </c>
      <c r="B503" s="9" t="s">
        <v>170</v>
      </c>
      <c r="C503" s="12" t="s">
        <v>171</v>
      </c>
      <c r="D503" s="11">
        <v>225388</v>
      </c>
      <c r="E503" s="11">
        <v>0</v>
      </c>
      <c r="F503" s="11">
        <v>225388</v>
      </c>
      <c r="G503" s="11">
        <v>225388</v>
      </c>
      <c r="H503" s="11"/>
      <c r="I503" s="45">
        <f t="shared" si="24"/>
        <v>225388</v>
      </c>
      <c r="J503" s="11"/>
      <c r="K503" s="11">
        <f t="shared" si="23"/>
        <v>225388</v>
      </c>
      <c r="L503" s="10" t="s">
        <v>46</v>
      </c>
    </row>
    <row r="504" spans="1:12" ht="45" hidden="1" x14ac:dyDescent="0.2">
      <c r="A504" s="9" t="s">
        <v>157</v>
      </c>
      <c r="B504" s="9" t="s">
        <v>170</v>
      </c>
      <c r="C504" s="12" t="s">
        <v>171</v>
      </c>
      <c r="D504" s="11">
        <v>173575.78</v>
      </c>
      <c r="E504" s="11">
        <v>0</v>
      </c>
      <c r="F504" s="11">
        <v>173575.78</v>
      </c>
      <c r="G504" s="11">
        <v>173575.78</v>
      </c>
      <c r="H504" s="11"/>
      <c r="I504" s="45">
        <f t="shared" si="24"/>
        <v>173575.78</v>
      </c>
      <c r="J504" s="11"/>
      <c r="K504" s="11">
        <f t="shared" si="23"/>
        <v>173575.78</v>
      </c>
      <c r="L504" s="10" t="s">
        <v>47</v>
      </c>
    </row>
    <row r="505" spans="1:12" ht="45" hidden="1" x14ac:dyDescent="0.2">
      <c r="A505" s="9" t="s">
        <v>157</v>
      </c>
      <c r="B505" s="9" t="s">
        <v>170</v>
      </c>
      <c r="C505" s="12" t="s">
        <v>171</v>
      </c>
      <c r="D505" s="11">
        <v>96140.87</v>
      </c>
      <c r="E505" s="11">
        <v>0</v>
      </c>
      <c r="F505" s="11">
        <v>96140.87</v>
      </c>
      <c r="G505" s="11">
        <v>95957.8</v>
      </c>
      <c r="H505" s="11"/>
      <c r="I505" s="45">
        <f t="shared" si="24"/>
        <v>95957.8</v>
      </c>
      <c r="J505" s="11"/>
      <c r="K505" s="11">
        <f t="shared" si="23"/>
        <v>95957.8</v>
      </c>
      <c r="L505" s="10" t="s">
        <v>48</v>
      </c>
    </row>
    <row r="506" spans="1:12" s="23" customFormat="1" ht="67.5" hidden="1" x14ac:dyDescent="0.2">
      <c r="A506" s="20" t="s">
        <v>157</v>
      </c>
      <c r="B506" s="20" t="s">
        <v>172</v>
      </c>
      <c r="C506" s="24" t="s">
        <v>173</v>
      </c>
      <c r="D506" s="22">
        <v>381584</v>
      </c>
      <c r="E506" s="22">
        <v>0</v>
      </c>
      <c r="F506" s="22">
        <v>381584</v>
      </c>
      <c r="G506" s="22">
        <v>381584</v>
      </c>
      <c r="H506" s="22"/>
      <c r="I506" s="45">
        <f t="shared" si="24"/>
        <v>381584</v>
      </c>
      <c r="J506" s="22"/>
      <c r="K506" s="11">
        <f t="shared" si="23"/>
        <v>381584</v>
      </c>
      <c r="L506" s="21" t="s">
        <v>20</v>
      </c>
    </row>
    <row r="507" spans="1:12" ht="67.5" hidden="1" x14ac:dyDescent="0.2">
      <c r="A507" s="9" t="s">
        <v>157</v>
      </c>
      <c r="B507" s="9" t="s">
        <v>172</v>
      </c>
      <c r="C507" s="12" t="s">
        <v>173</v>
      </c>
      <c r="D507" s="11">
        <v>812280</v>
      </c>
      <c r="E507" s="11">
        <v>0</v>
      </c>
      <c r="F507" s="11">
        <v>812280</v>
      </c>
      <c r="G507" s="11">
        <v>812280</v>
      </c>
      <c r="H507" s="11"/>
      <c r="I507" s="45">
        <f t="shared" si="24"/>
        <v>812280</v>
      </c>
      <c r="J507" s="11"/>
      <c r="K507" s="11">
        <f t="shared" si="23"/>
        <v>812280</v>
      </c>
      <c r="L507" s="10" t="s">
        <v>21</v>
      </c>
    </row>
    <row r="508" spans="1:12" ht="67.5" hidden="1" x14ac:dyDescent="0.2">
      <c r="A508" s="9" t="s">
        <v>157</v>
      </c>
      <c r="B508" s="9" t="s">
        <v>172</v>
      </c>
      <c r="C508" s="12" t="s">
        <v>173</v>
      </c>
      <c r="D508" s="11">
        <v>591773</v>
      </c>
      <c r="E508" s="11">
        <v>0</v>
      </c>
      <c r="F508" s="11">
        <v>591773</v>
      </c>
      <c r="G508" s="11">
        <v>591773</v>
      </c>
      <c r="H508" s="11"/>
      <c r="I508" s="45">
        <f t="shared" si="24"/>
        <v>591773</v>
      </c>
      <c r="J508" s="11"/>
      <c r="K508" s="11">
        <f t="shared" si="23"/>
        <v>591773</v>
      </c>
      <c r="L508" s="10" t="s">
        <v>22</v>
      </c>
    </row>
    <row r="509" spans="1:12" ht="67.5" hidden="1" x14ac:dyDescent="0.2">
      <c r="A509" s="9" t="s">
        <v>157</v>
      </c>
      <c r="B509" s="9" t="s">
        <v>172</v>
      </c>
      <c r="C509" s="12" t="s">
        <v>173</v>
      </c>
      <c r="D509" s="11">
        <v>649460</v>
      </c>
      <c r="E509" s="11">
        <v>0</v>
      </c>
      <c r="F509" s="11">
        <v>649460</v>
      </c>
      <c r="G509" s="11">
        <v>561043</v>
      </c>
      <c r="H509" s="11"/>
      <c r="I509" s="45">
        <f t="shared" si="24"/>
        <v>561043</v>
      </c>
      <c r="J509" s="11"/>
      <c r="K509" s="11">
        <f t="shared" si="23"/>
        <v>561043</v>
      </c>
      <c r="L509" s="10" t="s">
        <v>23</v>
      </c>
    </row>
    <row r="510" spans="1:12" ht="67.5" hidden="1" x14ac:dyDescent="0.2">
      <c r="A510" s="9" t="s">
        <v>157</v>
      </c>
      <c r="B510" s="9" t="s">
        <v>172</v>
      </c>
      <c r="C510" s="12" t="s">
        <v>173</v>
      </c>
      <c r="D510" s="11">
        <v>361732</v>
      </c>
      <c r="E510" s="11">
        <v>0</v>
      </c>
      <c r="F510" s="11">
        <v>361732</v>
      </c>
      <c r="G510" s="11">
        <v>361732</v>
      </c>
      <c r="H510" s="11"/>
      <c r="I510" s="45">
        <f t="shared" si="24"/>
        <v>361732</v>
      </c>
      <c r="J510" s="11"/>
      <c r="K510" s="11">
        <f t="shared" si="23"/>
        <v>361732</v>
      </c>
      <c r="L510" s="10" t="s">
        <v>24</v>
      </c>
    </row>
    <row r="511" spans="1:12" ht="67.5" hidden="1" x14ac:dyDescent="0.2">
      <c r="A511" s="9" t="s">
        <v>157</v>
      </c>
      <c r="B511" s="9" t="s">
        <v>172</v>
      </c>
      <c r="C511" s="12" t="s">
        <v>173</v>
      </c>
      <c r="D511" s="11">
        <v>386904</v>
      </c>
      <c r="E511" s="11">
        <v>0</v>
      </c>
      <c r="F511" s="11">
        <v>386904</v>
      </c>
      <c r="G511" s="11">
        <v>386904</v>
      </c>
      <c r="H511" s="11"/>
      <c r="I511" s="45">
        <f t="shared" si="24"/>
        <v>386904</v>
      </c>
      <c r="J511" s="11"/>
      <c r="K511" s="11">
        <f t="shared" si="23"/>
        <v>386904</v>
      </c>
      <c r="L511" s="10" t="s">
        <v>25</v>
      </c>
    </row>
    <row r="512" spans="1:12" ht="67.5" hidden="1" x14ac:dyDescent="0.2">
      <c r="A512" s="9" t="s">
        <v>157</v>
      </c>
      <c r="B512" s="9" t="s">
        <v>172</v>
      </c>
      <c r="C512" s="12" t="s">
        <v>173</v>
      </c>
      <c r="D512" s="11">
        <v>268800</v>
      </c>
      <c r="E512" s="11">
        <v>0</v>
      </c>
      <c r="F512" s="11">
        <v>268800</v>
      </c>
      <c r="G512" s="11">
        <v>268800</v>
      </c>
      <c r="H512" s="11"/>
      <c r="I512" s="45">
        <f t="shared" si="24"/>
        <v>268800</v>
      </c>
      <c r="J512" s="11"/>
      <c r="K512" s="11">
        <f t="shared" si="23"/>
        <v>268800</v>
      </c>
      <c r="L512" s="10" t="s">
        <v>26</v>
      </c>
    </row>
    <row r="513" spans="1:12" ht="67.5" hidden="1" x14ac:dyDescent="0.2">
      <c r="A513" s="9" t="s">
        <v>157</v>
      </c>
      <c r="B513" s="9" t="s">
        <v>172</v>
      </c>
      <c r="C513" s="12" t="s">
        <v>173</v>
      </c>
      <c r="D513" s="11">
        <v>806960</v>
      </c>
      <c r="E513" s="11">
        <v>0</v>
      </c>
      <c r="F513" s="11">
        <v>806960</v>
      </c>
      <c r="G513" s="11">
        <v>625654.78</v>
      </c>
      <c r="H513" s="11"/>
      <c r="I513" s="45">
        <f t="shared" si="24"/>
        <v>625654.78</v>
      </c>
      <c r="J513" s="11"/>
      <c r="K513" s="11">
        <f t="shared" si="23"/>
        <v>625654.78</v>
      </c>
      <c r="L513" s="10" t="s">
        <v>27</v>
      </c>
    </row>
    <row r="514" spans="1:12" ht="67.5" hidden="1" x14ac:dyDescent="0.2">
      <c r="A514" s="9" t="s">
        <v>157</v>
      </c>
      <c r="B514" s="9" t="s">
        <v>172</v>
      </c>
      <c r="C514" s="12" t="s">
        <v>173</v>
      </c>
      <c r="D514" s="11">
        <v>397733</v>
      </c>
      <c r="E514" s="11">
        <v>0</v>
      </c>
      <c r="F514" s="11">
        <v>397733</v>
      </c>
      <c r="G514" s="11">
        <v>277687.84999999998</v>
      </c>
      <c r="H514" s="11"/>
      <c r="I514" s="45">
        <f t="shared" si="24"/>
        <v>277687.84999999998</v>
      </c>
      <c r="J514" s="11"/>
      <c r="K514" s="11">
        <f t="shared" si="23"/>
        <v>277687.84999999998</v>
      </c>
      <c r="L514" s="10" t="s">
        <v>28</v>
      </c>
    </row>
    <row r="515" spans="1:12" ht="67.5" hidden="1" x14ac:dyDescent="0.2">
      <c r="A515" s="9" t="s">
        <v>157</v>
      </c>
      <c r="B515" s="9" t="s">
        <v>172</v>
      </c>
      <c r="C515" s="12" t="s">
        <v>173</v>
      </c>
      <c r="D515" s="11">
        <v>372372</v>
      </c>
      <c r="E515" s="11">
        <v>0</v>
      </c>
      <c r="F515" s="11">
        <v>372372</v>
      </c>
      <c r="G515" s="11">
        <v>372372</v>
      </c>
      <c r="H515" s="11"/>
      <c r="I515" s="45">
        <f t="shared" si="24"/>
        <v>372372</v>
      </c>
      <c r="J515" s="11"/>
      <c r="K515" s="11">
        <f t="shared" si="23"/>
        <v>372372</v>
      </c>
      <c r="L515" s="10" t="s">
        <v>29</v>
      </c>
    </row>
    <row r="516" spans="1:12" ht="67.5" hidden="1" x14ac:dyDescent="0.2">
      <c r="A516" s="9" t="s">
        <v>157</v>
      </c>
      <c r="B516" s="9" t="s">
        <v>172</v>
      </c>
      <c r="C516" s="12" t="s">
        <v>173</v>
      </c>
      <c r="D516" s="11">
        <v>87108</v>
      </c>
      <c r="E516" s="11">
        <v>0</v>
      </c>
      <c r="F516" s="11">
        <v>87108</v>
      </c>
      <c r="G516" s="11">
        <v>87108</v>
      </c>
      <c r="H516" s="11"/>
      <c r="I516" s="45">
        <f t="shared" si="24"/>
        <v>87108</v>
      </c>
      <c r="J516" s="11"/>
      <c r="K516" s="11">
        <f t="shared" si="23"/>
        <v>87108</v>
      </c>
      <c r="L516" s="10" t="s">
        <v>30</v>
      </c>
    </row>
    <row r="517" spans="1:12" ht="67.5" hidden="1" x14ac:dyDescent="0.2">
      <c r="A517" s="9" t="s">
        <v>157</v>
      </c>
      <c r="B517" s="9" t="s">
        <v>172</v>
      </c>
      <c r="C517" s="12" t="s">
        <v>173</v>
      </c>
      <c r="D517" s="11">
        <v>378952</v>
      </c>
      <c r="E517" s="11">
        <v>0</v>
      </c>
      <c r="F517" s="11">
        <v>378952</v>
      </c>
      <c r="G517" s="11">
        <v>286057</v>
      </c>
      <c r="H517" s="11"/>
      <c r="I517" s="45">
        <f t="shared" si="24"/>
        <v>286057</v>
      </c>
      <c r="J517" s="11"/>
      <c r="K517" s="11">
        <f t="shared" si="23"/>
        <v>286057</v>
      </c>
      <c r="L517" s="10" t="s">
        <v>31</v>
      </c>
    </row>
    <row r="518" spans="1:12" ht="67.5" hidden="1" x14ac:dyDescent="0.2">
      <c r="A518" s="9" t="s">
        <v>157</v>
      </c>
      <c r="B518" s="9" t="s">
        <v>172</v>
      </c>
      <c r="C518" s="12" t="s">
        <v>173</v>
      </c>
      <c r="D518" s="11">
        <v>2104347</v>
      </c>
      <c r="E518" s="11">
        <v>0</v>
      </c>
      <c r="F518" s="11">
        <v>2104347</v>
      </c>
      <c r="G518" s="11">
        <v>1791118</v>
      </c>
      <c r="H518" s="11"/>
      <c r="I518" s="45">
        <f t="shared" si="24"/>
        <v>1791118</v>
      </c>
      <c r="J518" s="11"/>
      <c r="K518" s="11">
        <f t="shared" ref="K518:K534" si="25">G518</f>
        <v>1791118</v>
      </c>
      <c r="L518" s="10" t="s">
        <v>32</v>
      </c>
    </row>
    <row r="519" spans="1:12" ht="67.5" hidden="1" x14ac:dyDescent="0.2">
      <c r="A519" s="9" t="s">
        <v>157</v>
      </c>
      <c r="B519" s="9" t="s">
        <v>172</v>
      </c>
      <c r="C519" s="12" t="s">
        <v>173</v>
      </c>
      <c r="D519" s="11">
        <v>368760</v>
      </c>
      <c r="E519" s="11">
        <v>0</v>
      </c>
      <c r="F519" s="11">
        <v>368760</v>
      </c>
      <c r="G519" s="11">
        <v>264808.8</v>
      </c>
      <c r="H519" s="11"/>
      <c r="I519" s="45">
        <f t="shared" si="24"/>
        <v>264808.8</v>
      </c>
      <c r="J519" s="11"/>
      <c r="K519" s="11">
        <f t="shared" si="25"/>
        <v>264808.8</v>
      </c>
      <c r="L519" s="10" t="s">
        <v>33</v>
      </c>
    </row>
    <row r="520" spans="1:12" ht="67.5" hidden="1" x14ac:dyDescent="0.2">
      <c r="A520" s="9" t="s">
        <v>157</v>
      </c>
      <c r="B520" s="9" t="s">
        <v>172</v>
      </c>
      <c r="C520" s="12" t="s">
        <v>173</v>
      </c>
      <c r="D520" s="11">
        <v>410368</v>
      </c>
      <c r="E520" s="11">
        <v>0</v>
      </c>
      <c r="F520" s="11">
        <v>410368</v>
      </c>
      <c r="G520" s="11">
        <v>376042.92</v>
      </c>
      <c r="H520" s="11"/>
      <c r="I520" s="45">
        <f t="shared" si="24"/>
        <v>376042.92</v>
      </c>
      <c r="J520" s="11"/>
      <c r="K520" s="11">
        <f t="shared" si="25"/>
        <v>376042.92</v>
      </c>
      <c r="L520" s="10" t="s">
        <v>34</v>
      </c>
    </row>
    <row r="521" spans="1:12" ht="67.5" hidden="1" x14ac:dyDescent="0.2">
      <c r="A521" s="9" t="s">
        <v>157</v>
      </c>
      <c r="B521" s="9" t="s">
        <v>172</v>
      </c>
      <c r="C521" s="12" t="s">
        <v>173</v>
      </c>
      <c r="D521" s="11">
        <v>240032</v>
      </c>
      <c r="E521" s="11">
        <v>0</v>
      </c>
      <c r="F521" s="11">
        <v>240032</v>
      </c>
      <c r="G521" s="11">
        <v>141368</v>
      </c>
      <c r="H521" s="11"/>
      <c r="I521" s="45">
        <f t="shared" si="24"/>
        <v>141368</v>
      </c>
      <c r="J521" s="11"/>
      <c r="K521" s="11">
        <f t="shared" si="25"/>
        <v>141368</v>
      </c>
      <c r="L521" s="10" t="s">
        <v>35</v>
      </c>
    </row>
    <row r="522" spans="1:12" ht="67.5" hidden="1" x14ac:dyDescent="0.2">
      <c r="A522" s="9" t="s">
        <v>157</v>
      </c>
      <c r="B522" s="9" t="s">
        <v>172</v>
      </c>
      <c r="C522" s="12" t="s">
        <v>173</v>
      </c>
      <c r="D522" s="11">
        <v>711396</v>
      </c>
      <c r="E522" s="11">
        <v>0</v>
      </c>
      <c r="F522" s="11">
        <v>711396</v>
      </c>
      <c r="G522" s="11">
        <v>711396</v>
      </c>
      <c r="H522" s="11"/>
      <c r="I522" s="45">
        <f t="shared" si="24"/>
        <v>711396</v>
      </c>
      <c r="J522" s="11"/>
      <c r="K522" s="11">
        <f t="shared" si="25"/>
        <v>711396</v>
      </c>
      <c r="L522" s="10" t="s">
        <v>36</v>
      </c>
    </row>
    <row r="523" spans="1:12" ht="67.5" hidden="1" x14ac:dyDescent="0.2">
      <c r="A523" s="9" t="s">
        <v>157</v>
      </c>
      <c r="B523" s="9" t="s">
        <v>172</v>
      </c>
      <c r="C523" s="12" t="s">
        <v>173</v>
      </c>
      <c r="D523" s="11">
        <v>670740</v>
      </c>
      <c r="E523" s="11">
        <v>0</v>
      </c>
      <c r="F523" s="11">
        <v>670740</v>
      </c>
      <c r="G523" s="11">
        <v>670740</v>
      </c>
      <c r="H523" s="11"/>
      <c r="I523" s="45">
        <f t="shared" si="24"/>
        <v>670740</v>
      </c>
      <c r="J523" s="11"/>
      <c r="K523" s="11">
        <f t="shared" si="25"/>
        <v>670740</v>
      </c>
      <c r="L523" s="10" t="s">
        <v>37</v>
      </c>
    </row>
    <row r="524" spans="1:12" ht="67.5" hidden="1" x14ac:dyDescent="0.2">
      <c r="A524" s="9" t="s">
        <v>157</v>
      </c>
      <c r="B524" s="9" t="s">
        <v>172</v>
      </c>
      <c r="C524" s="12" t="s">
        <v>173</v>
      </c>
      <c r="D524" s="11">
        <v>871101</v>
      </c>
      <c r="E524" s="11">
        <v>0</v>
      </c>
      <c r="F524" s="11">
        <v>871101</v>
      </c>
      <c r="G524" s="11">
        <v>871101</v>
      </c>
      <c r="H524" s="11"/>
      <c r="I524" s="45">
        <f t="shared" si="24"/>
        <v>871101</v>
      </c>
      <c r="J524" s="11"/>
      <c r="K524" s="11">
        <f t="shared" si="25"/>
        <v>871101</v>
      </c>
      <c r="L524" s="10" t="s">
        <v>38</v>
      </c>
    </row>
    <row r="525" spans="1:12" ht="67.5" hidden="1" x14ac:dyDescent="0.2">
      <c r="A525" s="9" t="s">
        <v>157</v>
      </c>
      <c r="B525" s="9" t="s">
        <v>172</v>
      </c>
      <c r="C525" s="12" t="s">
        <v>173</v>
      </c>
      <c r="D525" s="11">
        <v>410368</v>
      </c>
      <c r="E525" s="11">
        <v>0</v>
      </c>
      <c r="F525" s="11">
        <v>410368</v>
      </c>
      <c r="G525" s="11">
        <v>365568</v>
      </c>
      <c r="H525" s="11"/>
      <c r="I525" s="45">
        <f t="shared" si="24"/>
        <v>365568</v>
      </c>
      <c r="J525" s="11"/>
      <c r="K525" s="11">
        <f t="shared" si="25"/>
        <v>365568</v>
      </c>
      <c r="L525" s="10" t="s">
        <v>39</v>
      </c>
    </row>
    <row r="526" spans="1:12" ht="67.5" hidden="1" x14ac:dyDescent="0.2">
      <c r="A526" s="9" t="s">
        <v>157</v>
      </c>
      <c r="B526" s="9" t="s">
        <v>172</v>
      </c>
      <c r="C526" s="12" t="s">
        <v>173</v>
      </c>
      <c r="D526" s="11">
        <v>69440</v>
      </c>
      <c r="E526" s="11">
        <v>0</v>
      </c>
      <c r="F526" s="11">
        <v>69440</v>
      </c>
      <c r="G526" s="11">
        <v>69440</v>
      </c>
      <c r="H526" s="11"/>
      <c r="I526" s="45">
        <f t="shared" si="24"/>
        <v>69440</v>
      </c>
      <c r="J526" s="11"/>
      <c r="K526" s="11">
        <f t="shared" si="25"/>
        <v>69440</v>
      </c>
      <c r="L526" s="10" t="s">
        <v>40</v>
      </c>
    </row>
    <row r="527" spans="1:12" ht="67.5" hidden="1" x14ac:dyDescent="0.2">
      <c r="A527" s="9" t="s">
        <v>157</v>
      </c>
      <c r="B527" s="9" t="s">
        <v>172</v>
      </c>
      <c r="C527" s="12" t="s">
        <v>173</v>
      </c>
      <c r="D527" s="11">
        <v>4513180</v>
      </c>
      <c r="E527" s="11">
        <v>0</v>
      </c>
      <c r="F527" s="11">
        <v>4513180</v>
      </c>
      <c r="G527" s="11">
        <v>4513180</v>
      </c>
      <c r="H527" s="11"/>
      <c r="I527" s="45">
        <f t="shared" ref="I527:I590" si="26">J527+K527</f>
        <v>4513180</v>
      </c>
      <c r="J527" s="11"/>
      <c r="K527" s="11">
        <f t="shared" si="25"/>
        <v>4513180</v>
      </c>
      <c r="L527" s="10" t="s">
        <v>41</v>
      </c>
    </row>
    <row r="528" spans="1:12" ht="67.5" hidden="1" x14ac:dyDescent="0.2">
      <c r="A528" s="9" t="s">
        <v>157</v>
      </c>
      <c r="B528" s="9" t="s">
        <v>172</v>
      </c>
      <c r="C528" s="12" t="s">
        <v>173</v>
      </c>
      <c r="D528" s="11">
        <v>2836519</v>
      </c>
      <c r="E528" s="11">
        <v>0</v>
      </c>
      <c r="F528" s="11">
        <v>2836519</v>
      </c>
      <c r="G528" s="11">
        <v>2836519</v>
      </c>
      <c r="H528" s="11"/>
      <c r="I528" s="45">
        <f t="shared" si="26"/>
        <v>2836519</v>
      </c>
      <c r="J528" s="11"/>
      <c r="K528" s="11">
        <f t="shared" si="25"/>
        <v>2836519</v>
      </c>
      <c r="L528" s="10" t="s">
        <v>42</v>
      </c>
    </row>
    <row r="529" spans="1:12" ht="67.5" hidden="1" x14ac:dyDescent="0.2">
      <c r="A529" s="9" t="s">
        <v>157</v>
      </c>
      <c r="B529" s="9" t="s">
        <v>172</v>
      </c>
      <c r="C529" s="12" t="s">
        <v>173</v>
      </c>
      <c r="D529" s="11">
        <v>525984</v>
      </c>
      <c r="E529" s="11">
        <v>0</v>
      </c>
      <c r="F529" s="11">
        <v>525984</v>
      </c>
      <c r="G529" s="11">
        <v>525984</v>
      </c>
      <c r="H529" s="11"/>
      <c r="I529" s="45">
        <f t="shared" si="26"/>
        <v>525984</v>
      </c>
      <c r="J529" s="11"/>
      <c r="K529" s="11">
        <f t="shared" si="25"/>
        <v>525984</v>
      </c>
      <c r="L529" s="10" t="s">
        <v>43</v>
      </c>
    </row>
    <row r="530" spans="1:12" ht="67.5" hidden="1" x14ac:dyDescent="0.2">
      <c r="A530" s="9" t="s">
        <v>157</v>
      </c>
      <c r="B530" s="9" t="s">
        <v>172</v>
      </c>
      <c r="C530" s="12" t="s">
        <v>173</v>
      </c>
      <c r="D530" s="11">
        <v>640724</v>
      </c>
      <c r="E530" s="11">
        <v>0</v>
      </c>
      <c r="F530" s="11">
        <v>640724</v>
      </c>
      <c r="G530" s="11">
        <v>640724</v>
      </c>
      <c r="H530" s="11"/>
      <c r="I530" s="45">
        <f t="shared" si="26"/>
        <v>640724</v>
      </c>
      <c r="J530" s="11"/>
      <c r="K530" s="11">
        <f t="shared" si="25"/>
        <v>640724</v>
      </c>
      <c r="L530" s="10" t="s">
        <v>44</v>
      </c>
    </row>
    <row r="531" spans="1:12" ht="67.5" hidden="1" x14ac:dyDescent="0.2">
      <c r="A531" s="9" t="s">
        <v>157</v>
      </c>
      <c r="B531" s="9" t="s">
        <v>172</v>
      </c>
      <c r="C531" s="12" t="s">
        <v>173</v>
      </c>
      <c r="D531" s="11">
        <v>1325877</v>
      </c>
      <c r="E531" s="11">
        <v>0</v>
      </c>
      <c r="F531" s="11">
        <v>1325877</v>
      </c>
      <c r="G531" s="11">
        <v>947184</v>
      </c>
      <c r="H531" s="11"/>
      <c r="I531" s="45">
        <f t="shared" si="26"/>
        <v>947184</v>
      </c>
      <c r="J531" s="11"/>
      <c r="K531" s="11">
        <f t="shared" si="25"/>
        <v>947184</v>
      </c>
      <c r="L531" s="10" t="s">
        <v>45</v>
      </c>
    </row>
    <row r="532" spans="1:12" ht="67.5" hidden="1" x14ac:dyDescent="0.2">
      <c r="A532" s="9" t="s">
        <v>157</v>
      </c>
      <c r="B532" s="9" t="s">
        <v>172</v>
      </c>
      <c r="C532" s="12" t="s">
        <v>173</v>
      </c>
      <c r="D532" s="11">
        <v>766560</v>
      </c>
      <c r="E532" s="11">
        <v>0</v>
      </c>
      <c r="F532" s="11">
        <v>766560</v>
      </c>
      <c r="G532" s="11">
        <v>766560</v>
      </c>
      <c r="H532" s="11"/>
      <c r="I532" s="45">
        <f t="shared" si="26"/>
        <v>766560</v>
      </c>
      <c r="J532" s="11"/>
      <c r="K532" s="11">
        <f t="shared" si="25"/>
        <v>766560</v>
      </c>
      <c r="L532" s="10" t="s">
        <v>46</v>
      </c>
    </row>
    <row r="533" spans="1:12" ht="67.5" hidden="1" x14ac:dyDescent="0.2">
      <c r="A533" s="9" t="s">
        <v>157</v>
      </c>
      <c r="B533" s="9" t="s">
        <v>172</v>
      </c>
      <c r="C533" s="12" t="s">
        <v>173</v>
      </c>
      <c r="D533" s="11">
        <v>1042503</v>
      </c>
      <c r="E533" s="11">
        <v>0</v>
      </c>
      <c r="F533" s="11">
        <v>1042503</v>
      </c>
      <c r="G533" s="11">
        <v>1042503</v>
      </c>
      <c r="H533" s="11"/>
      <c r="I533" s="45">
        <f t="shared" si="26"/>
        <v>1042503</v>
      </c>
      <c r="J533" s="11"/>
      <c r="K533" s="11">
        <f t="shared" si="25"/>
        <v>1042503</v>
      </c>
      <c r="L533" s="10" t="s">
        <v>47</v>
      </c>
    </row>
    <row r="534" spans="1:12" ht="67.5" hidden="1" x14ac:dyDescent="0.2">
      <c r="A534" s="9" t="s">
        <v>157</v>
      </c>
      <c r="B534" s="9" t="s">
        <v>172</v>
      </c>
      <c r="C534" s="12" t="s">
        <v>173</v>
      </c>
      <c r="D534" s="11">
        <v>346311</v>
      </c>
      <c r="E534" s="11">
        <v>0</v>
      </c>
      <c r="F534" s="11">
        <v>346311</v>
      </c>
      <c r="G534" s="11">
        <v>251086.35</v>
      </c>
      <c r="H534" s="11"/>
      <c r="I534" s="45">
        <f t="shared" si="26"/>
        <v>251086.35</v>
      </c>
      <c r="J534" s="11"/>
      <c r="K534" s="11">
        <f t="shared" si="25"/>
        <v>251086.35</v>
      </c>
      <c r="L534" s="10" t="s">
        <v>48</v>
      </c>
    </row>
    <row r="535" spans="1:12" s="23" customFormat="1" ht="22.5" hidden="1" x14ac:dyDescent="0.2">
      <c r="A535" s="20" t="s">
        <v>157</v>
      </c>
      <c r="B535" s="20" t="s">
        <v>174</v>
      </c>
      <c r="C535" s="21" t="s">
        <v>175</v>
      </c>
      <c r="D535" s="22">
        <v>24438192.440000001</v>
      </c>
      <c r="E535" s="22">
        <v>20039317.800000001</v>
      </c>
      <c r="F535" s="22">
        <v>4398874.6399999997</v>
      </c>
      <c r="G535" s="22">
        <v>0</v>
      </c>
      <c r="H535" s="22"/>
      <c r="I535" s="45">
        <f t="shared" si="26"/>
        <v>0</v>
      </c>
      <c r="J535" s="22">
        <f>G535*82/100</f>
        <v>0</v>
      </c>
      <c r="K535" s="22">
        <f>G535-J535</f>
        <v>0</v>
      </c>
      <c r="L535" s="21" t="s">
        <v>66</v>
      </c>
    </row>
    <row r="536" spans="1:12" ht="22.5" hidden="1" x14ac:dyDescent="0.2">
      <c r="A536" s="9" t="s">
        <v>157</v>
      </c>
      <c r="B536" s="9" t="s">
        <v>174</v>
      </c>
      <c r="C536" s="10" t="s">
        <v>175</v>
      </c>
      <c r="D536" s="11">
        <v>8824760</v>
      </c>
      <c r="E536" s="11">
        <v>7236303.2000000002</v>
      </c>
      <c r="F536" s="11">
        <v>1588456.8</v>
      </c>
      <c r="G536" s="11">
        <v>8824760</v>
      </c>
      <c r="H536" s="11"/>
      <c r="I536" s="45">
        <f t="shared" si="26"/>
        <v>8824760</v>
      </c>
      <c r="J536" s="45">
        <f>G536*82/100</f>
        <v>7236303.2000000002</v>
      </c>
      <c r="K536" s="45">
        <f>G536-J536</f>
        <v>1588456.7999999998</v>
      </c>
      <c r="L536" s="10" t="s">
        <v>20</v>
      </c>
    </row>
    <row r="537" spans="1:12" ht="22.5" hidden="1" x14ac:dyDescent="0.2">
      <c r="A537" s="9" t="s">
        <v>157</v>
      </c>
      <c r="B537" s="9" t="s">
        <v>174</v>
      </c>
      <c r="C537" s="10" t="s">
        <v>175</v>
      </c>
      <c r="D537" s="11">
        <v>9675400</v>
      </c>
      <c r="E537" s="11">
        <v>7933828</v>
      </c>
      <c r="F537" s="11">
        <v>1741572</v>
      </c>
      <c r="G537" s="11">
        <v>9675400</v>
      </c>
      <c r="H537" s="11"/>
      <c r="I537" s="45">
        <f t="shared" si="26"/>
        <v>9675400</v>
      </c>
      <c r="J537" s="45">
        <f t="shared" ref="J537:J564" si="27">G537*82/100</f>
        <v>7933828</v>
      </c>
      <c r="K537" s="45">
        <f t="shared" ref="K537:K564" si="28">G537-J537</f>
        <v>1741572</v>
      </c>
      <c r="L537" s="10" t="s">
        <v>21</v>
      </c>
    </row>
    <row r="538" spans="1:12" ht="22.5" hidden="1" x14ac:dyDescent="0.2">
      <c r="A538" s="9" t="s">
        <v>157</v>
      </c>
      <c r="B538" s="9" t="s">
        <v>174</v>
      </c>
      <c r="C538" s="10" t="s">
        <v>175</v>
      </c>
      <c r="D538" s="11">
        <v>18594044</v>
      </c>
      <c r="E538" s="11">
        <v>15247116.08</v>
      </c>
      <c r="F538" s="11">
        <v>3346927.92</v>
      </c>
      <c r="G538" s="11">
        <v>18594044</v>
      </c>
      <c r="H538" s="11"/>
      <c r="I538" s="45">
        <f t="shared" si="26"/>
        <v>18594044</v>
      </c>
      <c r="J538" s="45">
        <f t="shared" si="27"/>
        <v>15247116.08</v>
      </c>
      <c r="K538" s="45">
        <f t="shared" si="28"/>
        <v>3346927.92</v>
      </c>
      <c r="L538" s="10" t="s">
        <v>22</v>
      </c>
    </row>
    <row r="539" spans="1:12" ht="22.5" hidden="1" x14ac:dyDescent="0.2">
      <c r="A539" s="9" t="s">
        <v>157</v>
      </c>
      <c r="B539" s="9" t="s">
        <v>174</v>
      </c>
      <c r="C539" s="10" t="s">
        <v>175</v>
      </c>
      <c r="D539" s="11">
        <v>13366332</v>
      </c>
      <c r="E539" s="11">
        <v>10960392.24</v>
      </c>
      <c r="F539" s="11">
        <v>2405939.7599999998</v>
      </c>
      <c r="G539" s="11">
        <v>13366332</v>
      </c>
      <c r="H539" s="11"/>
      <c r="I539" s="45">
        <f t="shared" si="26"/>
        <v>13366332</v>
      </c>
      <c r="J539" s="45">
        <f t="shared" si="27"/>
        <v>10960392.24</v>
      </c>
      <c r="K539" s="45">
        <f t="shared" si="28"/>
        <v>2405939.7599999998</v>
      </c>
      <c r="L539" s="10" t="s">
        <v>23</v>
      </c>
    </row>
    <row r="540" spans="1:12" ht="22.5" hidden="1" x14ac:dyDescent="0.2">
      <c r="A540" s="9" t="s">
        <v>157</v>
      </c>
      <c r="B540" s="9" t="s">
        <v>174</v>
      </c>
      <c r="C540" s="10" t="s">
        <v>175</v>
      </c>
      <c r="D540" s="11">
        <v>4973864</v>
      </c>
      <c r="E540" s="11">
        <v>4078568.48</v>
      </c>
      <c r="F540" s="11">
        <v>895295.52</v>
      </c>
      <c r="G540" s="11">
        <v>4973864</v>
      </c>
      <c r="H540" s="11"/>
      <c r="I540" s="45">
        <f t="shared" si="26"/>
        <v>4973864</v>
      </c>
      <c r="J540" s="45">
        <f t="shared" si="27"/>
        <v>4078568.48</v>
      </c>
      <c r="K540" s="45">
        <f t="shared" si="28"/>
        <v>895295.52</v>
      </c>
      <c r="L540" s="10" t="s">
        <v>24</v>
      </c>
    </row>
    <row r="541" spans="1:12" ht="22.5" hidden="1" x14ac:dyDescent="0.2">
      <c r="A541" s="9" t="s">
        <v>157</v>
      </c>
      <c r="B541" s="9" t="s">
        <v>174</v>
      </c>
      <c r="C541" s="10" t="s">
        <v>175</v>
      </c>
      <c r="D541" s="11">
        <v>8439312</v>
      </c>
      <c r="E541" s="11">
        <v>6920235.8399999999</v>
      </c>
      <c r="F541" s="11">
        <v>1519076.16</v>
      </c>
      <c r="G541" s="11">
        <v>8439312</v>
      </c>
      <c r="H541" s="11"/>
      <c r="I541" s="45">
        <f t="shared" si="26"/>
        <v>8439312</v>
      </c>
      <c r="J541" s="45">
        <f t="shared" si="27"/>
        <v>6920235.8399999999</v>
      </c>
      <c r="K541" s="45">
        <f t="shared" si="28"/>
        <v>1519076.1600000001</v>
      </c>
      <c r="L541" s="10" t="s">
        <v>25</v>
      </c>
    </row>
    <row r="542" spans="1:12" ht="22.5" hidden="1" x14ac:dyDescent="0.2">
      <c r="A542" s="9" t="s">
        <v>157</v>
      </c>
      <c r="B542" s="9" t="s">
        <v>174</v>
      </c>
      <c r="C542" s="10" t="s">
        <v>175</v>
      </c>
      <c r="D542" s="11">
        <v>6180848</v>
      </c>
      <c r="E542" s="11">
        <v>5068295.3600000003</v>
      </c>
      <c r="F542" s="11">
        <v>1112552.6399999999</v>
      </c>
      <c r="G542" s="11">
        <v>6180848</v>
      </c>
      <c r="H542" s="11"/>
      <c r="I542" s="45">
        <f t="shared" si="26"/>
        <v>6180848</v>
      </c>
      <c r="J542" s="45">
        <f t="shared" si="27"/>
        <v>5068295.3600000003</v>
      </c>
      <c r="K542" s="45">
        <f t="shared" si="28"/>
        <v>1112552.6399999997</v>
      </c>
      <c r="L542" s="10" t="s">
        <v>26</v>
      </c>
    </row>
    <row r="543" spans="1:12" ht="22.5" hidden="1" x14ac:dyDescent="0.2">
      <c r="A543" s="9" t="s">
        <v>157</v>
      </c>
      <c r="B543" s="9" t="s">
        <v>174</v>
      </c>
      <c r="C543" s="10" t="s">
        <v>175</v>
      </c>
      <c r="D543" s="11">
        <v>16314774</v>
      </c>
      <c r="E543" s="11">
        <v>13378114.68</v>
      </c>
      <c r="F543" s="11">
        <v>2936659.32</v>
      </c>
      <c r="G543" s="11">
        <v>16314774</v>
      </c>
      <c r="H543" s="11"/>
      <c r="I543" s="45">
        <f t="shared" si="26"/>
        <v>16314774</v>
      </c>
      <c r="J543" s="45">
        <f t="shared" si="27"/>
        <v>13378114.68</v>
      </c>
      <c r="K543" s="45">
        <f t="shared" si="28"/>
        <v>2936659.3200000003</v>
      </c>
      <c r="L543" s="10" t="s">
        <v>27</v>
      </c>
    </row>
    <row r="544" spans="1:12" ht="22.5" hidden="1" x14ac:dyDescent="0.2">
      <c r="A544" s="9" t="s">
        <v>157</v>
      </c>
      <c r="B544" s="9" t="s">
        <v>174</v>
      </c>
      <c r="C544" s="10" t="s">
        <v>175</v>
      </c>
      <c r="D544" s="11">
        <v>7643832</v>
      </c>
      <c r="E544" s="11">
        <v>6267942.2400000002</v>
      </c>
      <c r="F544" s="11">
        <v>1375889.76</v>
      </c>
      <c r="G544" s="11">
        <v>7643832</v>
      </c>
      <c r="H544" s="11"/>
      <c r="I544" s="45">
        <f t="shared" si="26"/>
        <v>7643832</v>
      </c>
      <c r="J544" s="45">
        <f t="shared" si="27"/>
        <v>6267942.2400000002</v>
      </c>
      <c r="K544" s="45">
        <f t="shared" si="28"/>
        <v>1375889.7599999998</v>
      </c>
      <c r="L544" s="10" t="s">
        <v>28</v>
      </c>
    </row>
    <row r="545" spans="1:12" ht="22.5" hidden="1" x14ac:dyDescent="0.2">
      <c r="A545" s="9" t="s">
        <v>157</v>
      </c>
      <c r="B545" s="9" t="s">
        <v>174</v>
      </c>
      <c r="C545" s="10" t="s">
        <v>175</v>
      </c>
      <c r="D545" s="11">
        <v>11770521</v>
      </c>
      <c r="E545" s="11">
        <v>9651827.2200000007</v>
      </c>
      <c r="F545" s="11">
        <v>2118693.7799999998</v>
      </c>
      <c r="G545" s="11">
        <v>8764210</v>
      </c>
      <c r="H545" s="11"/>
      <c r="I545" s="45">
        <f t="shared" si="26"/>
        <v>8764210</v>
      </c>
      <c r="J545" s="45">
        <f t="shared" si="27"/>
        <v>7186652.2000000002</v>
      </c>
      <c r="K545" s="45">
        <f t="shared" si="28"/>
        <v>1577557.7999999998</v>
      </c>
      <c r="L545" s="10" t="s">
        <v>29</v>
      </c>
    </row>
    <row r="546" spans="1:12" ht="22.5" hidden="1" x14ac:dyDescent="0.2">
      <c r="A546" s="9" t="s">
        <v>157</v>
      </c>
      <c r="B546" s="9" t="s">
        <v>174</v>
      </c>
      <c r="C546" s="10" t="s">
        <v>175</v>
      </c>
      <c r="D546" s="11">
        <v>5999182</v>
      </c>
      <c r="E546" s="11">
        <v>4919329.24</v>
      </c>
      <c r="F546" s="11">
        <v>1079852.76</v>
      </c>
      <c r="G546" s="11">
        <v>5999182</v>
      </c>
      <c r="H546" s="11"/>
      <c r="I546" s="45">
        <f t="shared" si="26"/>
        <v>5999182</v>
      </c>
      <c r="J546" s="45">
        <f t="shared" si="27"/>
        <v>4919329.24</v>
      </c>
      <c r="K546" s="45">
        <f t="shared" si="28"/>
        <v>1079852.7599999998</v>
      </c>
      <c r="L546" s="10" t="s">
        <v>30</v>
      </c>
    </row>
    <row r="547" spans="1:12" ht="22.5" hidden="1" x14ac:dyDescent="0.2">
      <c r="A547" s="9" t="s">
        <v>157</v>
      </c>
      <c r="B547" s="9" t="s">
        <v>174</v>
      </c>
      <c r="C547" s="10" t="s">
        <v>175</v>
      </c>
      <c r="D547" s="11">
        <v>6872943</v>
      </c>
      <c r="E547" s="11">
        <v>5635813.2599999998</v>
      </c>
      <c r="F547" s="11">
        <v>1237129.74</v>
      </c>
      <c r="G547" s="11">
        <v>6872943</v>
      </c>
      <c r="H547" s="11"/>
      <c r="I547" s="45">
        <f t="shared" si="26"/>
        <v>6872943</v>
      </c>
      <c r="J547" s="45">
        <f t="shared" si="27"/>
        <v>5635813.2599999998</v>
      </c>
      <c r="K547" s="45">
        <f t="shared" si="28"/>
        <v>1237129.7400000002</v>
      </c>
      <c r="L547" s="10" t="s">
        <v>31</v>
      </c>
    </row>
    <row r="548" spans="1:12" ht="22.5" hidden="1" x14ac:dyDescent="0.2">
      <c r="A548" s="9" t="s">
        <v>157</v>
      </c>
      <c r="B548" s="9" t="s">
        <v>174</v>
      </c>
      <c r="C548" s="10" t="s">
        <v>175</v>
      </c>
      <c r="D548" s="11">
        <v>9305359</v>
      </c>
      <c r="E548" s="11">
        <v>7630394.3799999999</v>
      </c>
      <c r="F548" s="11">
        <v>1674964.62</v>
      </c>
      <c r="G548" s="11">
        <v>9305359</v>
      </c>
      <c r="H548" s="11"/>
      <c r="I548" s="45">
        <f t="shared" si="26"/>
        <v>9305359</v>
      </c>
      <c r="J548" s="45">
        <f t="shared" si="27"/>
        <v>7630394.3799999999</v>
      </c>
      <c r="K548" s="45">
        <f t="shared" si="28"/>
        <v>1674964.62</v>
      </c>
      <c r="L548" s="10" t="s">
        <v>32</v>
      </c>
    </row>
    <row r="549" spans="1:12" ht="22.5" hidden="1" x14ac:dyDescent="0.2">
      <c r="A549" s="9" t="s">
        <v>157</v>
      </c>
      <c r="B549" s="9" t="s">
        <v>174</v>
      </c>
      <c r="C549" s="10" t="s">
        <v>175</v>
      </c>
      <c r="D549" s="11">
        <v>4468170</v>
      </c>
      <c r="E549" s="11">
        <v>3663899.4</v>
      </c>
      <c r="F549" s="11">
        <v>804270.6</v>
      </c>
      <c r="G549" s="11">
        <v>4468170</v>
      </c>
      <c r="H549" s="11"/>
      <c r="I549" s="45">
        <f t="shared" si="26"/>
        <v>4468170</v>
      </c>
      <c r="J549" s="45">
        <f t="shared" si="27"/>
        <v>3663899.4</v>
      </c>
      <c r="K549" s="45">
        <f t="shared" si="28"/>
        <v>804270.60000000009</v>
      </c>
      <c r="L549" s="10" t="s">
        <v>33</v>
      </c>
    </row>
    <row r="550" spans="1:12" ht="22.5" hidden="1" x14ac:dyDescent="0.2">
      <c r="A550" s="9" t="s">
        <v>157</v>
      </c>
      <c r="B550" s="9" t="s">
        <v>174</v>
      </c>
      <c r="C550" s="10" t="s">
        <v>175</v>
      </c>
      <c r="D550" s="11">
        <v>7030569</v>
      </c>
      <c r="E550" s="11">
        <v>5765066.5800000001</v>
      </c>
      <c r="F550" s="11">
        <v>1265502.42</v>
      </c>
      <c r="G550" s="11">
        <v>7030569</v>
      </c>
      <c r="H550" s="11"/>
      <c r="I550" s="45">
        <f t="shared" si="26"/>
        <v>7030569</v>
      </c>
      <c r="J550" s="45">
        <f t="shared" si="27"/>
        <v>5765066.5800000001</v>
      </c>
      <c r="K550" s="45">
        <f t="shared" si="28"/>
        <v>1265502.42</v>
      </c>
      <c r="L550" s="10" t="s">
        <v>34</v>
      </c>
    </row>
    <row r="551" spans="1:12" ht="22.5" hidden="1" x14ac:dyDescent="0.2">
      <c r="A551" s="9" t="s">
        <v>157</v>
      </c>
      <c r="B551" s="9" t="s">
        <v>174</v>
      </c>
      <c r="C551" s="10" t="s">
        <v>175</v>
      </c>
      <c r="D551" s="11">
        <v>4988144</v>
      </c>
      <c r="E551" s="11">
        <v>4090278.08</v>
      </c>
      <c r="F551" s="11">
        <v>897865.92</v>
      </c>
      <c r="G551" s="11">
        <v>4988144</v>
      </c>
      <c r="H551" s="11"/>
      <c r="I551" s="45">
        <f t="shared" si="26"/>
        <v>4988144</v>
      </c>
      <c r="J551" s="45">
        <f t="shared" si="27"/>
        <v>4090278.08</v>
      </c>
      <c r="K551" s="45">
        <f t="shared" si="28"/>
        <v>897865.91999999993</v>
      </c>
      <c r="L551" s="10" t="s">
        <v>35</v>
      </c>
    </row>
    <row r="552" spans="1:12" ht="22.5" hidden="1" x14ac:dyDescent="0.2">
      <c r="A552" s="9" t="s">
        <v>157</v>
      </c>
      <c r="B552" s="9" t="s">
        <v>174</v>
      </c>
      <c r="C552" s="10" t="s">
        <v>175</v>
      </c>
      <c r="D552" s="11">
        <v>14721084</v>
      </c>
      <c r="E552" s="11">
        <v>12071288.880000001</v>
      </c>
      <c r="F552" s="11">
        <v>2649795.12</v>
      </c>
      <c r="G552" s="11">
        <v>11695215</v>
      </c>
      <c r="H552" s="11"/>
      <c r="I552" s="45">
        <f t="shared" si="26"/>
        <v>11695215</v>
      </c>
      <c r="J552" s="45">
        <f t="shared" si="27"/>
        <v>9590076.3000000007</v>
      </c>
      <c r="K552" s="45">
        <f t="shared" si="28"/>
        <v>2105138.6999999993</v>
      </c>
      <c r="L552" s="10" t="s">
        <v>36</v>
      </c>
    </row>
    <row r="553" spans="1:12" ht="22.5" hidden="1" x14ac:dyDescent="0.2">
      <c r="A553" s="9" t="s">
        <v>157</v>
      </c>
      <c r="B553" s="9" t="s">
        <v>174</v>
      </c>
      <c r="C553" s="10" t="s">
        <v>175</v>
      </c>
      <c r="D553" s="11">
        <v>13543985</v>
      </c>
      <c r="E553" s="11">
        <v>11106067.699999999</v>
      </c>
      <c r="F553" s="11">
        <v>2437917.2999999998</v>
      </c>
      <c r="G553" s="11">
        <v>13283956</v>
      </c>
      <c r="H553" s="11"/>
      <c r="I553" s="45">
        <f t="shared" si="26"/>
        <v>13283956</v>
      </c>
      <c r="J553" s="45">
        <f t="shared" si="27"/>
        <v>10892843.92</v>
      </c>
      <c r="K553" s="45">
        <f t="shared" si="28"/>
        <v>2391112.08</v>
      </c>
      <c r="L553" s="10" t="s">
        <v>37</v>
      </c>
    </row>
    <row r="554" spans="1:12" ht="22.5" hidden="1" x14ac:dyDescent="0.2">
      <c r="A554" s="9" t="s">
        <v>157</v>
      </c>
      <c r="B554" s="9" t="s">
        <v>174</v>
      </c>
      <c r="C554" s="10" t="s">
        <v>175</v>
      </c>
      <c r="D554" s="11">
        <v>14803222</v>
      </c>
      <c r="E554" s="11">
        <v>12138642.039999999</v>
      </c>
      <c r="F554" s="11">
        <v>2664579.96</v>
      </c>
      <c r="G554" s="11">
        <v>14803222</v>
      </c>
      <c r="H554" s="11"/>
      <c r="I554" s="45">
        <f t="shared" si="26"/>
        <v>14803222</v>
      </c>
      <c r="J554" s="45">
        <f t="shared" si="27"/>
        <v>12138642.039999999</v>
      </c>
      <c r="K554" s="45">
        <f t="shared" si="28"/>
        <v>2664579.9600000009</v>
      </c>
      <c r="L554" s="10" t="s">
        <v>38</v>
      </c>
    </row>
    <row r="555" spans="1:12" ht="22.5" hidden="1" x14ac:dyDescent="0.2">
      <c r="A555" s="9" t="s">
        <v>157</v>
      </c>
      <c r="B555" s="9" t="s">
        <v>174</v>
      </c>
      <c r="C555" s="10" t="s">
        <v>175</v>
      </c>
      <c r="D555" s="11">
        <v>8613440</v>
      </c>
      <c r="E555" s="11">
        <v>7063020.7999999998</v>
      </c>
      <c r="F555" s="11">
        <v>1550419.2</v>
      </c>
      <c r="G555" s="11">
        <v>8613440</v>
      </c>
      <c r="H555" s="11"/>
      <c r="I555" s="45">
        <f t="shared" si="26"/>
        <v>8613440</v>
      </c>
      <c r="J555" s="45">
        <f t="shared" si="27"/>
        <v>7063020.7999999998</v>
      </c>
      <c r="K555" s="45">
        <f t="shared" si="28"/>
        <v>1550419.2000000002</v>
      </c>
      <c r="L555" s="10" t="s">
        <v>39</v>
      </c>
    </row>
    <row r="556" spans="1:12" ht="22.5" hidden="1" x14ac:dyDescent="0.2">
      <c r="A556" s="9" t="s">
        <v>157</v>
      </c>
      <c r="B556" s="9" t="s">
        <v>174</v>
      </c>
      <c r="C556" s="10" t="s">
        <v>175</v>
      </c>
      <c r="D556" s="11">
        <v>1576477</v>
      </c>
      <c r="E556" s="11">
        <v>1292711.1399999999</v>
      </c>
      <c r="F556" s="11">
        <v>283765.86</v>
      </c>
      <c r="G556" s="11">
        <v>1576477</v>
      </c>
      <c r="H556" s="11"/>
      <c r="I556" s="45">
        <f t="shared" si="26"/>
        <v>1576477</v>
      </c>
      <c r="J556" s="45">
        <f t="shared" si="27"/>
        <v>1292711.1399999999</v>
      </c>
      <c r="K556" s="45">
        <f t="shared" si="28"/>
        <v>283765.8600000001</v>
      </c>
      <c r="L556" s="10" t="s">
        <v>40</v>
      </c>
    </row>
    <row r="557" spans="1:12" ht="22.5" hidden="1" x14ac:dyDescent="0.2">
      <c r="A557" s="9" t="s">
        <v>157</v>
      </c>
      <c r="B557" s="9" t="s">
        <v>174</v>
      </c>
      <c r="C557" s="10" t="s">
        <v>175</v>
      </c>
      <c r="D557" s="11">
        <v>36792777</v>
      </c>
      <c r="E557" s="11">
        <v>30170077.140000001</v>
      </c>
      <c r="F557" s="11">
        <v>6622699.8600000003</v>
      </c>
      <c r="G557" s="11">
        <v>36792777</v>
      </c>
      <c r="H557" s="11"/>
      <c r="I557" s="45">
        <f t="shared" si="26"/>
        <v>36792777</v>
      </c>
      <c r="J557" s="45">
        <f t="shared" si="27"/>
        <v>30170077.140000001</v>
      </c>
      <c r="K557" s="45">
        <f t="shared" si="28"/>
        <v>6622699.8599999994</v>
      </c>
      <c r="L557" s="10" t="s">
        <v>41</v>
      </c>
    </row>
    <row r="558" spans="1:12" ht="22.5" hidden="1" x14ac:dyDescent="0.2">
      <c r="A558" s="9" t="s">
        <v>157</v>
      </c>
      <c r="B558" s="9" t="s">
        <v>174</v>
      </c>
      <c r="C558" s="10" t="s">
        <v>175</v>
      </c>
      <c r="D558" s="11">
        <v>146773984</v>
      </c>
      <c r="E558" s="11">
        <v>120354666.88</v>
      </c>
      <c r="F558" s="11">
        <v>26419317.120000001</v>
      </c>
      <c r="G558" s="11">
        <v>146773984</v>
      </c>
      <c r="H558" s="11"/>
      <c r="I558" s="45">
        <f t="shared" si="26"/>
        <v>146773984</v>
      </c>
      <c r="J558" s="45">
        <f t="shared" si="27"/>
        <v>120354666.88</v>
      </c>
      <c r="K558" s="45">
        <f t="shared" si="28"/>
        <v>26419317.120000005</v>
      </c>
      <c r="L558" s="10" t="s">
        <v>42</v>
      </c>
    </row>
    <row r="559" spans="1:12" ht="22.5" hidden="1" x14ac:dyDescent="0.2">
      <c r="A559" s="9" t="s">
        <v>157</v>
      </c>
      <c r="B559" s="9" t="s">
        <v>174</v>
      </c>
      <c r="C559" s="10" t="s">
        <v>175</v>
      </c>
      <c r="D559" s="11">
        <v>14729144</v>
      </c>
      <c r="E559" s="11">
        <v>12077898.08</v>
      </c>
      <c r="F559" s="11">
        <v>2651245.92</v>
      </c>
      <c r="G559" s="11">
        <v>14729144</v>
      </c>
      <c r="H559" s="11"/>
      <c r="I559" s="45">
        <f t="shared" si="26"/>
        <v>14729144</v>
      </c>
      <c r="J559" s="45">
        <f t="shared" si="27"/>
        <v>12077898.08</v>
      </c>
      <c r="K559" s="45">
        <f t="shared" si="28"/>
        <v>2651245.92</v>
      </c>
      <c r="L559" s="10" t="s">
        <v>43</v>
      </c>
    </row>
    <row r="560" spans="1:12" ht="22.5" hidden="1" x14ac:dyDescent="0.2">
      <c r="A560" s="9" t="s">
        <v>157</v>
      </c>
      <c r="B560" s="9" t="s">
        <v>174</v>
      </c>
      <c r="C560" s="10" t="s">
        <v>175</v>
      </c>
      <c r="D560" s="11">
        <v>11719925</v>
      </c>
      <c r="E560" s="11">
        <v>9610338.5</v>
      </c>
      <c r="F560" s="11">
        <v>2109586.5</v>
      </c>
      <c r="G560" s="11">
        <v>11719925</v>
      </c>
      <c r="H560" s="11"/>
      <c r="I560" s="45">
        <f t="shared" si="26"/>
        <v>11719925</v>
      </c>
      <c r="J560" s="45">
        <f t="shared" si="27"/>
        <v>9610338.5</v>
      </c>
      <c r="K560" s="45">
        <f t="shared" si="28"/>
        <v>2109586.5</v>
      </c>
      <c r="L560" s="10" t="s">
        <v>44</v>
      </c>
    </row>
    <row r="561" spans="1:12" ht="22.5" hidden="1" x14ac:dyDescent="0.2">
      <c r="A561" s="9" t="s">
        <v>157</v>
      </c>
      <c r="B561" s="9" t="s">
        <v>174</v>
      </c>
      <c r="C561" s="10" t="s">
        <v>175</v>
      </c>
      <c r="D561" s="11">
        <v>43247631</v>
      </c>
      <c r="E561" s="11">
        <v>35463057.420000002</v>
      </c>
      <c r="F561" s="11">
        <v>7784573.5800000001</v>
      </c>
      <c r="G561" s="11">
        <v>43247631</v>
      </c>
      <c r="H561" s="11"/>
      <c r="I561" s="45">
        <f t="shared" si="26"/>
        <v>43247631</v>
      </c>
      <c r="J561" s="45">
        <f t="shared" si="27"/>
        <v>35463057.420000002</v>
      </c>
      <c r="K561" s="45">
        <f t="shared" si="28"/>
        <v>7784573.5799999982</v>
      </c>
      <c r="L561" s="10" t="s">
        <v>45</v>
      </c>
    </row>
    <row r="562" spans="1:12" ht="22.5" hidden="1" x14ac:dyDescent="0.2">
      <c r="A562" s="9" t="s">
        <v>157</v>
      </c>
      <c r="B562" s="9" t="s">
        <v>174</v>
      </c>
      <c r="C562" s="10" t="s">
        <v>175</v>
      </c>
      <c r="D562" s="11">
        <v>17126640</v>
      </c>
      <c r="E562" s="11">
        <v>14043844.800000001</v>
      </c>
      <c r="F562" s="11">
        <v>3082795.2</v>
      </c>
      <c r="G562" s="11">
        <v>17126640</v>
      </c>
      <c r="H562" s="11"/>
      <c r="I562" s="45">
        <f t="shared" si="26"/>
        <v>17126640</v>
      </c>
      <c r="J562" s="45">
        <f t="shared" si="27"/>
        <v>14043844.800000001</v>
      </c>
      <c r="K562" s="45">
        <f t="shared" si="28"/>
        <v>3082795.1999999993</v>
      </c>
      <c r="L562" s="10" t="s">
        <v>46</v>
      </c>
    </row>
    <row r="563" spans="1:12" ht="22.5" hidden="1" x14ac:dyDescent="0.2">
      <c r="A563" s="9" t="s">
        <v>157</v>
      </c>
      <c r="B563" s="9" t="s">
        <v>174</v>
      </c>
      <c r="C563" s="10" t="s">
        <v>175</v>
      </c>
      <c r="D563" s="11">
        <v>11408992</v>
      </c>
      <c r="E563" s="11">
        <v>9355373.4399999995</v>
      </c>
      <c r="F563" s="11">
        <v>2053618.56</v>
      </c>
      <c r="G563" s="11">
        <v>11408992</v>
      </c>
      <c r="H563" s="11"/>
      <c r="I563" s="45">
        <f t="shared" si="26"/>
        <v>11408992</v>
      </c>
      <c r="J563" s="45">
        <f t="shared" si="27"/>
        <v>9355373.4399999995</v>
      </c>
      <c r="K563" s="45">
        <f t="shared" si="28"/>
        <v>2053618.5600000005</v>
      </c>
      <c r="L563" s="10" t="s">
        <v>47</v>
      </c>
    </row>
    <row r="564" spans="1:12" ht="22.5" hidden="1" x14ac:dyDescent="0.2">
      <c r="A564" s="9" t="s">
        <v>157</v>
      </c>
      <c r="B564" s="9" t="s">
        <v>174</v>
      </c>
      <c r="C564" s="10" t="s">
        <v>175</v>
      </c>
      <c r="D564" s="11">
        <v>6838545</v>
      </c>
      <c r="E564" s="11">
        <v>5607606.9000000004</v>
      </c>
      <c r="F564" s="11">
        <v>1230938.1000000001</v>
      </c>
      <c r="G564" s="11">
        <v>6838545</v>
      </c>
      <c r="H564" s="11"/>
      <c r="I564" s="45">
        <f t="shared" si="26"/>
        <v>6838545</v>
      </c>
      <c r="J564" s="45">
        <f t="shared" si="27"/>
        <v>5607606.9000000004</v>
      </c>
      <c r="K564" s="45">
        <f t="shared" si="28"/>
        <v>1230938.0999999996</v>
      </c>
      <c r="L564" s="10" t="s">
        <v>48</v>
      </c>
    </row>
    <row r="565" spans="1:12" s="23" customFormat="1" ht="33.75" hidden="1" x14ac:dyDescent="0.2">
      <c r="A565" s="20" t="s">
        <v>157</v>
      </c>
      <c r="B565" s="20" t="s">
        <v>176</v>
      </c>
      <c r="C565" s="21" t="s">
        <v>177</v>
      </c>
      <c r="D565" s="22">
        <v>21210</v>
      </c>
      <c r="E565" s="22">
        <v>0</v>
      </c>
      <c r="F565" s="22">
        <v>21210</v>
      </c>
      <c r="G565" s="22">
        <v>0</v>
      </c>
      <c r="H565" s="22"/>
      <c r="I565" s="45">
        <f t="shared" si="26"/>
        <v>0</v>
      </c>
      <c r="J565" s="22"/>
      <c r="K565" s="22">
        <f>G565</f>
        <v>0</v>
      </c>
      <c r="L565" s="21" t="s">
        <v>20</v>
      </c>
    </row>
    <row r="566" spans="1:12" ht="33.75" hidden="1" x14ac:dyDescent="0.2">
      <c r="A566" s="9" t="s">
        <v>157</v>
      </c>
      <c r="B566" s="9" t="s">
        <v>176</v>
      </c>
      <c r="C566" s="10" t="s">
        <v>177</v>
      </c>
      <c r="D566" s="11">
        <v>7070</v>
      </c>
      <c r="E566" s="11">
        <v>0</v>
      </c>
      <c r="F566" s="11">
        <v>7070</v>
      </c>
      <c r="G566" s="11">
        <v>0</v>
      </c>
      <c r="H566" s="11"/>
      <c r="I566" s="45">
        <f t="shared" si="26"/>
        <v>0</v>
      </c>
      <c r="J566" s="11"/>
      <c r="K566" s="11">
        <f>G566</f>
        <v>0</v>
      </c>
      <c r="L566" s="10" t="s">
        <v>21</v>
      </c>
    </row>
    <row r="567" spans="1:12" ht="33.75" hidden="1" x14ac:dyDescent="0.2">
      <c r="A567" s="9" t="s">
        <v>157</v>
      </c>
      <c r="B567" s="9" t="s">
        <v>176</v>
      </c>
      <c r="C567" s="10" t="s">
        <v>177</v>
      </c>
      <c r="D567" s="11">
        <v>14140</v>
      </c>
      <c r="E567" s="11">
        <v>0</v>
      </c>
      <c r="F567" s="11">
        <v>14140</v>
      </c>
      <c r="G567" s="11">
        <v>0</v>
      </c>
      <c r="H567" s="11"/>
      <c r="I567" s="45">
        <f t="shared" si="26"/>
        <v>0</v>
      </c>
      <c r="J567" s="11"/>
      <c r="K567" s="11">
        <f t="shared" ref="K567:K577" si="29">G567</f>
        <v>0</v>
      </c>
      <c r="L567" s="10" t="s">
        <v>22</v>
      </c>
    </row>
    <row r="568" spans="1:12" ht="33.75" hidden="1" x14ac:dyDescent="0.2">
      <c r="A568" s="9" t="s">
        <v>157</v>
      </c>
      <c r="B568" s="9" t="s">
        <v>176</v>
      </c>
      <c r="C568" s="10" t="s">
        <v>177</v>
      </c>
      <c r="D568" s="11">
        <v>28280</v>
      </c>
      <c r="E568" s="11">
        <v>0</v>
      </c>
      <c r="F568" s="11">
        <v>28280</v>
      </c>
      <c r="G568" s="11">
        <v>20556</v>
      </c>
      <c r="H568" s="11"/>
      <c r="I568" s="45">
        <f t="shared" si="26"/>
        <v>20556</v>
      </c>
      <c r="J568" s="11"/>
      <c r="K568" s="11">
        <f t="shared" si="29"/>
        <v>20556</v>
      </c>
      <c r="L568" s="10" t="s">
        <v>23</v>
      </c>
    </row>
    <row r="569" spans="1:12" ht="33.75" hidden="1" x14ac:dyDescent="0.2">
      <c r="A569" s="9" t="s">
        <v>157</v>
      </c>
      <c r="B569" s="9" t="s">
        <v>176</v>
      </c>
      <c r="C569" s="10" t="s">
        <v>177</v>
      </c>
      <c r="D569" s="11">
        <v>282800</v>
      </c>
      <c r="E569" s="11">
        <v>0</v>
      </c>
      <c r="F569" s="11">
        <v>282800</v>
      </c>
      <c r="G569" s="11">
        <v>0</v>
      </c>
      <c r="H569" s="11"/>
      <c r="I569" s="45">
        <f t="shared" si="26"/>
        <v>0</v>
      </c>
      <c r="J569" s="11"/>
      <c r="K569" s="11">
        <f t="shared" si="29"/>
        <v>0</v>
      </c>
      <c r="L569" s="10" t="s">
        <v>27</v>
      </c>
    </row>
    <row r="570" spans="1:12" ht="33.75" hidden="1" x14ac:dyDescent="0.2">
      <c r="A570" s="9" t="s">
        <v>157</v>
      </c>
      <c r="B570" s="9" t="s">
        <v>176</v>
      </c>
      <c r="C570" s="10" t="s">
        <v>177</v>
      </c>
      <c r="D570" s="11">
        <v>106050</v>
      </c>
      <c r="E570" s="11">
        <v>0</v>
      </c>
      <c r="F570" s="11">
        <v>106050</v>
      </c>
      <c r="G570" s="11">
        <v>0</v>
      </c>
      <c r="H570" s="11"/>
      <c r="I570" s="45">
        <f t="shared" si="26"/>
        <v>0</v>
      </c>
      <c r="J570" s="11"/>
      <c r="K570" s="11">
        <f t="shared" si="29"/>
        <v>0</v>
      </c>
      <c r="L570" s="10" t="s">
        <v>29</v>
      </c>
    </row>
    <row r="571" spans="1:12" ht="33.75" hidden="1" x14ac:dyDescent="0.2">
      <c r="A571" s="9" t="s">
        <v>157</v>
      </c>
      <c r="B571" s="9" t="s">
        <v>176</v>
      </c>
      <c r="C571" s="10" t="s">
        <v>177</v>
      </c>
      <c r="D571" s="11">
        <v>56560</v>
      </c>
      <c r="E571" s="11">
        <v>0</v>
      </c>
      <c r="F571" s="11">
        <v>56560</v>
      </c>
      <c r="G571" s="11">
        <v>0</v>
      </c>
      <c r="H571" s="11"/>
      <c r="I571" s="45">
        <f t="shared" si="26"/>
        <v>0</v>
      </c>
      <c r="J571" s="11"/>
      <c r="K571" s="11">
        <f t="shared" si="29"/>
        <v>0</v>
      </c>
      <c r="L571" s="10" t="s">
        <v>30</v>
      </c>
    </row>
    <row r="572" spans="1:12" ht="33.75" hidden="1" x14ac:dyDescent="0.2">
      <c r="A572" s="9" t="s">
        <v>157</v>
      </c>
      <c r="B572" s="9" t="s">
        <v>176</v>
      </c>
      <c r="C572" s="10" t="s">
        <v>177</v>
      </c>
      <c r="D572" s="11">
        <v>14140</v>
      </c>
      <c r="E572" s="11">
        <v>0</v>
      </c>
      <c r="F572" s="11">
        <v>14140</v>
      </c>
      <c r="G572" s="11">
        <v>7000</v>
      </c>
      <c r="H572" s="11"/>
      <c r="I572" s="45">
        <f t="shared" si="26"/>
        <v>7000</v>
      </c>
      <c r="J572" s="11"/>
      <c r="K572" s="11">
        <f t="shared" si="29"/>
        <v>7000</v>
      </c>
      <c r="L572" s="10" t="s">
        <v>32</v>
      </c>
    </row>
    <row r="573" spans="1:12" ht="33.75" hidden="1" x14ac:dyDescent="0.2">
      <c r="A573" s="9" t="s">
        <v>157</v>
      </c>
      <c r="B573" s="9" t="s">
        <v>176</v>
      </c>
      <c r="C573" s="10" t="s">
        <v>177</v>
      </c>
      <c r="D573" s="11">
        <v>21210</v>
      </c>
      <c r="E573" s="11">
        <v>0</v>
      </c>
      <c r="F573" s="11">
        <v>21210</v>
      </c>
      <c r="G573" s="11">
        <v>14140</v>
      </c>
      <c r="H573" s="11"/>
      <c r="I573" s="45">
        <f t="shared" si="26"/>
        <v>14140</v>
      </c>
      <c r="J573" s="11"/>
      <c r="K573" s="11">
        <f t="shared" si="29"/>
        <v>14140</v>
      </c>
      <c r="L573" s="10" t="s">
        <v>35</v>
      </c>
    </row>
    <row r="574" spans="1:12" ht="33.75" hidden="1" x14ac:dyDescent="0.2">
      <c r="A574" s="9" t="s">
        <v>157</v>
      </c>
      <c r="B574" s="9" t="s">
        <v>176</v>
      </c>
      <c r="C574" s="10" t="s">
        <v>177</v>
      </c>
      <c r="D574" s="11">
        <v>14140</v>
      </c>
      <c r="E574" s="11">
        <v>0</v>
      </c>
      <c r="F574" s="11">
        <v>14140</v>
      </c>
      <c r="G574" s="11">
        <v>0</v>
      </c>
      <c r="H574" s="11"/>
      <c r="I574" s="45">
        <f t="shared" si="26"/>
        <v>0</v>
      </c>
      <c r="J574" s="11"/>
      <c r="K574" s="11">
        <f t="shared" si="29"/>
        <v>0</v>
      </c>
      <c r="L574" s="10" t="s">
        <v>38</v>
      </c>
    </row>
    <row r="575" spans="1:12" ht="33.75" hidden="1" x14ac:dyDescent="0.2">
      <c r="A575" s="9" t="s">
        <v>157</v>
      </c>
      <c r="B575" s="9" t="s">
        <v>176</v>
      </c>
      <c r="C575" s="10" t="s">
        <v>177</v>
      </c>
      <c r="D575" s="11">
        <v>183820</v>
      </c>
      <c r="E575" s="11">
        <v>0</v>
      </c>
      <c r="F575" s="11">
        <v>183820</v>
      </c>
      <c r="G575" s="11">
        <v>0</v>
      </c>
      <c r="H575" s="11"/>
      <c r="I575" s="45">
        <f t="shared" si="26"/>
        <v>0</v>
      </c>
      <c r="J575" s="11"/>
      <c r="K575" s="11">
        <f t="shared" si="29"/>
        <v>0</v>
      </c>
      <c r="L575" s="10" t="s">
        <v>42</v>
      </c>
    </row>
    <row r="576" spans="1:12" ht="33.75" hidden="1" x14ac:dyDescent="0.2">
      <c r="A576" s="9" t="s">
        <v>157</v>
      </c>
      <c r="B576" s="9" t="s">
        <v>176</v>
      </c>
      <c r="C576" s="10" t="s">
        <v>177</v>
      </c>
      <c r="D576" s="11">
        <v>113120</v>
      </c>
      <c r="E576" s="11">
        <v>0</v>
      </c>
      <c r="F576" s="11">
        <v>113120</v>
      </c>
      <c r="G576" s="11">
        <v>113120</v>
      </c>
      <c r="H576" s="11"/>
      <c r="I576" s="45">
        <f t="shared" si="26"/>
        <v>113120</v>
      </c>
      <c r="J576" s="11"/>
      <c r="K576" s="11">
        <f t="shared" si="29"/>
        <v>113120</v>
      </c>
      <c r="L576" s="10" t="s">
        <v>46</v>
      </c>
    </row>
    <row r="577" spans="1:12" ht="33.75" hidden="1" x14ac:dyDescent="0.2">
      <c r="A577" s="9" t="s">
        <v>157</v>
      </c>
      <c r="B577" s="9" t="s">
        <v>176</v>
      </c>
      <c r="C577" s="10" t="s">
        <v>177</v>
      </c>
      <c r="D577" s="11">
        <v>7070</v>
      </c>
      <c r="E577" s="11">
        <v>0</v>
      </c>
      <c r="F577" s="11">
        <v>7070</v>
      </c>
      <c r="G577" s="11">
        <v>7070</v>
      </c>
      <c r="H577" s="11"/>
      <c r="I577" s="45">
        <f t="shared" si="26"/>
        <v>7070</v>
      </c>
      <c r="J577" s="11"/>
      <c r="K577" s="11">
        <f t="shared" si="29"/>
        <v>7070</v>
      </c>
      <c r="L577" s="10" t="s">
        <v>47</v>
      </c>
    </row>
    <row r="578" spans="1:12" s="23" customFormat="1" ht="33.75" hidden="1" x14ac:dyDescent="0.2">
      <c r="A578" s="20" t="s">
        <v>178</v>
      </c>
      <c r="B578" s="20" t="s">
        <v>179</v>
      </c>
      <c r="C578" s="21" t="s">
        <v>180</v>
      </c>
      <c r="D578" s="22">
        <v>626903.64</v>
      </c>
      <c r="E578" s="22">
        <v>0</v>
      </c>
      <c r="F578" s="22">
        <f>D578</f>
        <v>626903.64</v>
      </c>
      <c r="G578" s="22">
        <v>626903.64</v>
      </c>
      <c r="H578" s="22"/>
      <c r="I578" s="45">
        <f t="shared" si="26"/>
        <v>626903.64</v>
      </c>
      <c r="J578" s="22"/>
      <c r="K578" s="22">
        <f>G578</f>
        <v>626903.64</v>
      </c>
      <c r="L578" s="21" t="s">
        <v>20</v>
      </c>
    </row>
    <row r="579" spans="1:12" ht="33.75" hidden="1" x14ac:dyDescent="0.2">
      <c r="A579" s="9" t="s">
        <v>178</v>
      </c>
      <c r="B579" s="9" t="s">
        <v>179</v>
      </c>
      <c r="C579" s="10" t="s">
        <v>180</v>
      </c>
      <c r="D579" s="11">
        <v>1045912.18</v>
      </c>
      <c r="E579" s="11">
        <v>0</v>
      </c>
      <c r="F579" s="11">
        <f>D579</f>
        <v>1045912.18</v>
      </c>
      <c r="G579" s="11">
        <v>1045912.18</v>
      </c>
      <c r="H579" s="11"/>
      <c r="I579" s="45">
        <f t="shared" si="26"/>
        <v>1045912.18</v>
      </c>
      <c r="J579" s="11"/>
      <c r="K579" s="11">
        <f>G579</f>
        <v>1045912.18</v>
      </c>
      <c r="L579" s="10" t="s">
        <v>21</v>
      </c>
    </row>
    <row r="580" spans="1:12" ht="33.75" hidden="1" x14ac:dyDescent="0.2">
      <c r="A580" s="9" t="s">
        <v>178</v>
      </c>
      <c r="B580" s="9" t="s">
        <v>179</v>
      </c>
      <c r="C580" s="10" t="s">
        <v>180</v>
      </c>
      <c r="D580" s="11">
        <v>1048644.42</v>
      </c>
      <c r="E580" s="11">
        <v>0</v>
      </c>
      <c r="F580" s="11">
        <f t="shared" ref="F580:F606" si="30">D580</f>
        <v>1048644.42</v>
      </c>
      <c r="G580" s="11">
        <v>1048644.42</v>
      </c>
      <c r="H580" s="11"/>
      <c r="I580" s="45">
        <f t="shared" si="26"/>
        <v>1048644.42</v>
      </c>
      <c r="J580" s="11"/>
      <c r="K580" s="11">
        <f t="shared" ref="K580:K643" si="31">G580</f>
        <v>1048644.42</v>
      </c>
      <c r="L580" s="10" t="s">
        <v>22</v>
      </c>
    </row>
    <row r="581" spans="1:12" ht="33.75" hidden="1" x14ac:dyDescent="0.2">
      <c r="A581" s="9" t="s">
        <v>178</v>
      </c>
      <c r="B581" s="9" t="s">
        <v>179</v>
      </c>
      <c r="C581" s="10" t="s">
        <v>180</v>
      </c>
      <c r="D581" s="11">
        <v>1249300</v>
      </c>
      <c r="E581" s="11">
        <v>0</v>
      </c>
      <c r="F581" s="11">
        <f t="shared" si="30"/>
        <v>1249300</v>
      </c>
      <c r="G581" s="11">
        <v>1239878.48</v>
      </c>
      <c r="H581" s="11"/>
      <c r="I581" s="45">
        <f t="shared" si="26"/>
        <v>1239878.48</v>
      </c>
      <c r="J581" s="11"/>
      <c r="K581" s="11">
        <f t="shared" si="31"/>
        <v>1239878.48</v>
      </c>
      <c r="L581" s="10" t="s">
        <v>23</v>
      </c>
    </row>
    <row r="582" spans="1:12" ht="33.75" hidden="1" x14ac:dyDescent="0.2">
      <c r="A582" s="9" t="s">
        <v>178</v>
      </c>
      <c r="B582" s="9" t="s">
        <v>179</v>
      </c>
      <c r="C582" s="10" t="s">
        <v>180</v>
      </c>
      <c r="D582" s="11">
        <v>662221.37</v>
      </c>
      <c r="E582" s="11">
        <v>0</v>
      </c>
      <c r="F582" s="11">
        <f t="shared" si="30"/>
        <v>662221.37</v>
      </c>
      <c r="G582" s="11">
        <v>662221.37</v>
      </c>
      <c r="H582" s="11"/>
      <c r="I582" s="45">
        <f t="shared" si="26"/>
        <v>662221.37</v>
      </c>
      <c r="J582" s="11"/>
      <c r="K582" s="11">
        <f t="shared" si="31"/>
        <v>662221.37</v>
      </c>
      <c r="L582" s="10" t="s">
        <v>24</v>
      </c>
    </row>
    <row r="583" spans="1:12" ht="33.75" hidden="1" x14ac:dyDescent="0.2">
      <c r="A583" s="9" t="s">
        <v>178</v>
      </c>
      <c r="B583" s="9" t="s">
        <v>179</v>
      </c>
      <c r="C583" s="10" t="s">
        <v>180</v>
      </c>
      <c r="D583" s="11">
        <v>893490.37</v>
      </c>
      <c r="E583" s="11">
        <v>0</v>
      </c>
      <c r="F583" s="11">
        <f t="shared" si="30"/>
        <v>893490.37</v>
      </c>
      <c r="G583" s="11">
        <v>868212.55</v>
      </c>
      <c r="H583" s="11"/>
      <c r="I583" s="45">
        <f t="shared" si="26"/>
        <v>868212.55</v>
      </c>
      <c r="J583" s="11"/>
      <c r="K583" s="11">
        <f t="shared" si="31"/>
        <v>868212.55</v>
      </c>
      <c r="L583" s="10" t="s">
        <v>25</v>
      </c>
    </row>
    <row r="584" spans="1:12" ht="33.75" hidden="1" x14ac:dyDescent="0.2">
      <c r="A584" s="9" t="s">
        <v>178</v>
      </c>
      <c r="B584" s="9" t="s">
        <v>179</v>
      </c>
      <c r="C584" s="10" t="s">
        <v>180</v>
      </c>
      <c r="D584" s="11">
        <v>1530173.78</v>
      </c>
      <c r="E584" s="11">
        <v>0</v>
      </c>
      <c r="F584" s="11">
        <f t="shared" si="30"/>
        <v>1530173.78</v>
      </c>
      <c r="G584" s="11">
        <v>1530173.78</v>
      </c>
      <c r="H584" s="11"/>
      <c r="I584" s="45">
        <f t="shared" si="26"/>
        <v>1530173.78</v>
      </c>
      <c r="J584" s="11"/>
      <c r="K584" s="11">
        <f t="shared" si="31"/>
        <v>1530173.78</v>
      </c>
      <c r="L584" s="10" t="s">
        <v>26</v>
      </c>
    </row>
    <row r="585" spans="1:12" ht="33.75" hidden="1" x14ac:dyDescent="0.2">
      <c r="A585" s="9" t="s">
        <v>178</v>
      </c>
      <c r="B585" s="9" t="s">
        <v>179</v>
      </c>
      <c r="C585" s="10" t="s">
        <v>180</v>
      </c>
      <c r="D585" s="11">
        <v>938423.12</v>
      </c>
      <c r="E585" s="11">
        <v>0</v>
      </c>
      <c r="F585" s="11">
        <f t="shared" si="30"/>
        <v>938423.12</v>
      </c>
      <c r="G585" s="11">
        <v>938423.12</v>
      </c>
      <c r="H585" s="11"/>
      <c r="I585" s="45">
        <f t="shared" si="26"/>
        <v>938423.12</v>
      </c>
      <c r="J585" s="11"/>
      <c r="K585" s="11">
        <f t="shared" si="31"/>
        <v>938423.12</v>
      </c>
      <c r="L585" s="10" t="s">
        <v>27</v>
      </c>
    </row>
    <row r="586" spans="1:12" ht="33.75" hidden="1" x14ac:dyDescent="0.2">
      <c r="A586" s="9" t="s">
        <v>178</v>
      </c>
      <c r="B586" s="9" t="s">
        <v>179</v>
      </c>
      <c r="C586" s="10" t="s">
        <v>180</v>
      </c>
      <c r="D586" s="11">
        <v>638610.81000000006</v>
      </c>
      <c r="E586" s="11">
        <v>0</v>
      </c>
      <c r="F586" s="11">
        <f t="shared" si="30"/>
        <v>638610.81000000006</v>
      </c>
      <c r="G586" s="11">
        <v>638610.81000000006</v>
      </c>
      <c r="H586" s="11"/>
      <c r="I586" s="45">
        <f t="shared" si="26"/>
        <v>638610.81000000006</v>
      </c>
      <c r="J586" s="11"/>
      <c r="K586" s="11">
        <f t="shared" si="31"/>
        <v>638610.81000000006</v>
      </c>
      <c r="L586" s="10" t="s">
        <v>28</v>
      </c>
    </row>
    <row r="587" spans="1:12" ht="33.75" hidden="1" x14ac:dyDescent="0.2">
      <c r="A587" s="9" t="s">
        <v>178</v>
      </c>
      <c r="B587" s="9" t="s">
        <v>179</v>
      </c>
      <c r="C587" s="10" t="s">
        <v>180</v>
      </c>
      <c r="D587" s="11">
        <v>924665.98</v>
      </c>
      <c r="E587" s="11">
        <v>0</v>
      </c>
      <c r="F587" s="11">
        <f t="shared" si="30"/>
        <v>924665.98</v>
      </c>
      <c r="G587" s="11">
        <v>924665.98</v>
      </c>
      <c r="H587" s="11"/>
      <c r="I587" s="45">
        <f t="shared" si="26"/>
        <v>924665.98</v>
      </c>
      <c r="J587" s="11"/>
      <c r="K587" s="11">
        <f t="shared" si="31"/>
        <v>924665.98</v>
      </c>
      <c r="L587" s="10" t="s">
        <v>29</v>
      </c>
    </row>
    <row r="588" spans="1:12" ht="33.75" hidden="1" x14ac:dyDescent="0.2">
      <c r="A588" s="9" t="s">
        <v>178</v>
      </c>
      <c r="B588" s="9" t="s">
        <v>179</v>
      </c>
      <c r="C588" s="10" t="s">
        <v>180</v>
      </c>
      <c r="D588" s="11">
        <v>1310869.8799999999</v>
      </c>
      <c r="E588" s="11">
        <v>0</v>
      </c>
      <c r="F588" s="11">
        <f t="shared" si="30"/>
        <v>1310869.8799999999</v>
      </c>
      <c r="G588" s="11">
        <v>1266354.26</v>
      </c>
      <c r="H588" s="11"/>
      <c r="I588" s="45">
        <f t="shared" si="26"/>
        <v>1266354.26</v>
      </c>
      <c r="J588" s="11"/>
      <c r="K588" s="11">
        <f t="shared" si="31"/>
        <v>1266354.26</v>
      </c>
      <c r="L588" s="10" t="s">
        <v>30</v>
      </c>
    </row>
    <row r="589" spans="1:12" ht="33.75" hidden="1" x14ac:dyDescent="0.2">
      <c r="A589" s="9" t="s">
        <v>178</v>
      </c>
      <c r="B589" s="9" t="s">
        <v>179</v>
      </c>
      <c r="C589" s="10" t="s">
        <v>180</v>
      </c>
      <c r="D589" s="11">
        <v>849752.94</v>
      </c>
      <c r="E589" s="11">
        <v>0</v>
      </c>
      <c r="F589" s="11">
        <f t="shared" si="30"/>
        <v>849752.94</v>
      </c>
      <c r="G589" s="11">
        <v>849752.94</v>
      </c>
      <c r="H589" s="11"/>
      <c r="I589" s="45">
        <f t="shared" si="26"/>
        <v>849752.94</v>
      </c>
      <c r="J589" s="11"/>
      <c r="K589" s="11">
        <f t="shared" si="31"/>
        <v>849752.94</v>
      </c>
      <c r="L589" s="10" t="s">
        <v>31</v>
      </c>
    </row>
    <row r="590" spans="1:12" ht="33.75" hidden="1" x14ac:dyDescent="0.2">
      <c r="A590" s="9" t="s">
        <v>178</v>
      </c>
      <c r="B590" s="9" t="s">
        <v>179</v>
      </c>
      <c r="C590" s="10" t="s">
        <v>180</v>
      </c>
      <c r="D590" s="11">
        <v>733131.97</v>
      </c>
      <c r="E590" s="11">
        <v>0</v>
      </c>
      <c r="F590" s="11">
        <f t="shared" si="30"/>
        <v>733131.97</v>
      </c>
      <c r="G590" s="11">
        <v>731933.65</v>
      </c>
      <c r="H590" s="11"/>
      <c r="I590" s="45">
        <f t="shared" si="26"/>
        <v>731933.65</v>
      </c>
      <c r="J590" s="11"/>
      <c r="K590" s="11">
        <f t="shared" si="31"/>
        <v>731933.65</v>
      </c>
      <c r="L590" s="10" t="s">
        <v>32</v>
      </c>
    </row>
    <row r="591" spans="1:12" ht="33.75" hidden="1" x14ac:dyDescent="0.2">
      <c r="A591" s="9" t="s">
        <v>178</v>
      </c>
      <c r="B591" s="9" t="s">
        <v>179</v>
      </c>
      <c r="C591" s="10" t="s">
        <v>180</v>
      </c>
      <c r="D591" s="11">
        <v>735684.31</v>
      </c>
      <c r="E591" s="11">
        <v>0</v>
      </c>
      <c r="F591" s="11">
        <f t="shared" si="30"/>
        <v>735684.31</v>
      </c>
      <c r="G591" s="11">
        <v>735684.31</v>
      </c>
      <c r="H591" s="11"/>
      <c r="I591" s="45">
        <f t="shared" ref="I591:I654" si="32">J591+K591</f>
        <v>735684.31</v>
      </c>
      <c r="J591" s="11"/>
      <c r="K591" s="11">
        <f t="shared" si="31"/>
        <v>735684.31</v>
      </c>
      <c r="L591" s="10" t="s">
        <v>33</v>
      </c>
    </row>
    <row r="592" spans="1:12" ht="33.75" hidden="1" x14ac:dyDescent="0.2">
      <c r="A592" s="9" t="s">
        <v>178</v>
      </c>
      <c r="B592" s="9" t="s">
        <v>179</v>
      </c>
      <c r="C592" s="10" t="s">
        <v>180</v>
      </c>
      <c r="D592" s="11">
        <v>805668.38</v>
      </c>
      <c r="E592" s="11">
        <v>0</v>
      </c>
      <c r="F592" s="11">
        <f t="shared" si="30"/>
        <v>805668.38</v>
      </c>
      <c r="G592" s="11">
        <v>805668.38</v>
      </c>
      <c r="H592" s="11"/>
      <c r="I592" s="45">
        <f t="shared" si="32"/>
        <v>805668.38</v>
      </c>
      <c r="J592" s="11"/>
      <c r="K592" s="11">
        <f t="shared" si="31"/>
        <v>805668.38</v>
      </c>
      <c r="L592" s="10" t="s">
        <v>34</v>
      </c>
    </row>
    <row r="593" spans="1:12" ht="33.75" hidden="1" x14ac:dyDescent="0.2">
      <c r="A593" s="9" t="s">
        <v>178</v>
      </c>
      <c r="B593" s="9" t="s">
        <v>179</v>
      </c>
      <c r="C593" s="10" t="s">
        <v>180</v>
      </c>
      <c r="D593" s="11">
        <v>1649100</v>
      </c>
      <c r="E593" s="11">
        <v>0</v>
      </c>
      <c r="F593" s="11">
        <f t="shared" si="30"/>
        <v>1649100</v>
      </c>
      <c r="G593" s="11">
        <v>1558266.66</v>
      </c>
      <c r="H593" s="11"/>
      <c r="I593" s="45">
        <f t="shared" si="32"/>
        <v>1558266.66</v>
      </c>
      <c r="J593" s="11"/>
      <c r="K593" s="11">
        <f t="shared" si="31"/>
        <v>1558266.66</v>
      </c>
      <c r="L593" s="10" t="s">
        <v>35</v>
      </c>
    </row>
    <row r="594" spans="1:12" ht="33.75" hidden="1" x14ac:dyDescent="0.2">
      <c r="A594" s="9" t="s">
        <v>178</v>
      </c>
      <c r="B594" s="9" t="s">
        <v>179</v>
      </c>
      <c r="C594" s="10" t="s">
        <v>180</v>
      </c>
      <c r="D594" s="11">
        <v>1675122.34</v>
      </c>
      <c r="E594" s="11">
        <v>0</v>
      </c>
      <c r="F594" s="11">
        <f t="shared" si="30"/>
        <v>1675122.34</v>
      </c>
      <c r="G594" s="11">
        <v>1675122.34</v>
      </c>
      <c r="H594" s="11"/>
      <c r="I594" s="45">
        <f t="shared" si="32"/>
        <v>1675122.34</v>
      </c>
      <c r="J594" s="11"/>
      <c r="K594" s="11">
        <f t="shared" si="31"/>
        <v>1675122.34</v>
      </c>
      <c r="L594" s="10" t="s">
        <v>36</v>
      </c>
    </row>
    <row r="595" spans="1:12" ht="33.75" hidden="1" x14ac:dyDescent="0.2">
      <c r="A595" s="9" t="s">
        <v>178</v>
      </c>
      <c r="B595" s="9" t="s">
        <v>179</v>
      </c>
      <c r="C595" s="10" t="s">
        <v>180</v>
      </c>
      <c r="D595" s="11">
        <v>1441611.4</v>
      </c>
      <c r="E595" s="11">
        <v>0</v>
      </c>
      <c r="F595" s="11">
        <f t="shared" si="30"/>
        <v>1441611.4</v>
      </c>
      <c r="G595" s="11">
        <v>1255051.6499999999</v>
      </c>
      <c r="H595" s="11"/>
      <c r="I595" s="45">
        <f t="shared" si="32"/>
        <v>1255051.6499999999</v>
      </c>
      <c r="J595" s="11"/>
      <c r="K595" s="11">
        <f t="shared" si="31"/>
        <v>1255051.6499999999</v>
      </c>
      <c r="L595" s="10" t="s">
        <v>37</v>
      </c>
    </row>
    <row r="596" spans="1:12" ht="33.75" hidden="1" x14ac:dyDescent="0.2">
      <c r="A596" s="9" t="s">
        <v>178</v>
      </c>
      <c r="B596" s="9" t="s">
        <v>179</v>
      </c>
      <c r="C596" s="10" t="s">
        <v>180</v>
      </c>
      <c r="D596" s="11">
        <v>843233.53</v>
      </c>
      <c r="E596" s="11">
        <v>0</v>
      </c>
      <c r="F596" s="11">
        <f t="shared" si="30"/>
        <v>843233.53</v>
      </c>
      <c r="G596" s="11">
        <v>843233.53</v>
      </c>
      <c r="H596" s="11"/>
      <c r="I596" s="45">
        <f t="shared" si="32"/>
        <v>843233.53</v>
      </c>
      <c r="J596" s="11"/>
      <c r="K596" s="11">
        <f t="shared" si="31"/>
        <v>843233.53</v>
      </c>
      <c r="L596" s="10" t="s">
        <v>38</v>
      </c>
    </row>
    <row r="597" spans="1:12" ht="33.75" hidden="1" x14ac:dyDescent="0.2">
      <c r="A597" s="9" t="s">
        <v>178</v>
      </c>
      <c r="B597" s="9" t="s">
        <v>179</v>
      </c>
      <c r="C597" s="10" t="s">
        <v>180</v>
      </c>
      <c r="D597" s="11">
        <v>1175192.6200000001</v>
      </c>
      <c r="E597" s="11">
        <v>0</v>
      </c>
      <c r="F597" s="11">
        <f t="shared" si="30"/>
        <v>1175192.6200000001</v>
      </c>
      <c r="G597" s="11">
        <v>1175192.6200000001</v>
      </c>
      <c r="H597" s="11"/>
      <c r="I597" s="45">
        <f t="shared" si="32"/>
        <v>1175192.6200000001</v>
      </c>
      <c r="J597" s="11"/>
      <c r="K597" s="11">
        <f t="shared" si="31"/>
        <v>1175192.6200000001</v>
      </c>
      <c r="L597" s="10" t="s">
        <v>39</v>
      </c>
    </row>
    <row r="598" spans="1:12" ht="33.75" hidden="1" x14ac:dyDescent="0.2">
      <c r="A598" s="9" t="s">
        <v>178</v>
      </c>
      <c r="B598" s="9" t="s">
        <v>179</v>
      </c>
      <c r="C598" s="10" t="s">
        <v>180</v>
      </c>
      <c r="D598" s="11">
        <v>647400</v>
      </c>
      <c r="E598" s="11">
        <v>0</v>
      </c>
      <c r="F598" s="11">
        <f t="shared" si="30"/>
        <v>647400</v>
      </c>
      <c r="G598" s="11">
        <v>603896.93000000005</v>
      </c>
      <c r="H598" s="11"/>
      <c r="I598" s="45">
        <f t="shared" si="32"/>
        <v>603896.93000000005</v>
      </c>
      <c r="J598" s="11"/>
      <c r="K598" s="11">
        <f t="shared" si="31"/>
        <v>603896.93000000005</v>
      </c>
      <c r="L598" s="10" t="s">
        <v>40</v>
      </c>
    </row>
    <row r="599" spans="1:12" ht="33.75" hidden="1" x14ac:dyDescent="0.2">
      <c r="A599" s="9" t="s">
        <v>178</v>
      </c>
      <c r="B599" s="9" t="s">
        <v>179</v>
      </c>
      <c r="C599" s="10" t="s">
        <v>180</v>
      </c>
      <c r="D599" s="11">
        <v>2967690.95</v>
      </c>
      <c r="E599" s="11">
        <v>0</v>
      </c>
      <c r="F599" s="11">
        <f t="shared" si="30"/>
        <v>2967690.95</v>
      </c>
      <c r="G599" s="11">
        <v>2967690.95</v>
      </c>
      <c r="H599" s="11"/>
      <c r="I599" s="45">
        <f t="shared" si="32"/>
        <v>2967690.95</v>
      </c>
      <c r="J599" s="11"/>
      <c r="K599" s="11">
        <f t="shared" si="31"/>
        <v>2967690.95</v>
      </c>
      <c r="L599" s="10" t="s">
        <v>41</v>
      </c>
    </row>
    <row r="600" spans="1:12" ht="33.75" hidden="1" x14ac:dyDescent="0.2">
      <c r="A600" s="9" t="s">
        <v>178</v>
      </c>
      <c r="B600" s="9" t="s">
        <v>179</v>
      </c>
      <c r="C600" s="10" t="s">
        <v>180</v>
      </c>
      <c r="D600" s="11">
        <v>6869663.5599999996</v>
      </c>
      <c r="E600" s="11">
        <v>0</v>
      </c>
      <c r="F600" s="11">
        <f t="shared" si="30"/>
        <v>6869663.5599999996</v>
      </c>
      <c r="G600" s="11">
        <v>6869663.5599999996</v>
      </c>
      <c r="H600" s="11"/>
      <c r="I600" s="45">
        <f t="shared" si="32"/>
        <v>6869663.5599999996</v>
      </c>
      <c r="J600" s="11"/>
      <c r="K600" s="11">
        <f t="shared" si="31"/>
        <v>6869663.5599999996</v>
      </c>
      <c r="L600" s="10" t="s">
        <v>42</v>
      </c>
    </row>
    <row r="601" spans="1:12" ht="33.75" hidden="1" x14ac:dyDescent="0.2">
      <c r="A601" s="9" t="s">
        <v>178</v>
      </c>
      <c r="B601" s="9" t="s">
        <v>179</v>
      </c>
      <c r="C601" s="10" t="s">
        <v>180</v>
      </c>
      <c r="D601" s="11">
        <v>1735956.26</v>
      </c>
      <c r="E601" s="11">
        <v>0</v>
      </c>
      <c r="F601" s="11">
        <f t="shared" si="30"/>
        <v>1735956.26</v>
      </c>
      <c r="G601" s="11">
        <v>1735956.26</v>
      </c>
      <c r="H601" s="11"/>
      <c r="I601" s="45">
        <f t="shared" si="32"/>
        <v>1735956.26</v>
      </c>
      <c r="J601" s="11"/>
      <c r="K601" s="11">
        <f t="shared" si="31"/>
        <v>1735956.26</v>
      </c>
      <c r="L601" s="10" t="s">
        <v>43</v>
      </c>
    </row>
    <row r="602" spans="1:12" ht="33.75" hidden="1" x14ac:dyDescent="0.2">
      <c r="A602" s="9" t="s">
        <v>178</v>
      </c>
      <c r="B602" s="9" t="s">
        <v>179</v>
      </c>
      <c r="C602" s="10" t="s">
        <v>180</v>
      </c>
      <c r="D602" s="11">
        <v>987712.97</v>
      </c>
      <c r="E602" s="11">
        <v>0</v>
      </c>
      <c r="F602" s="11">
        <f t="shared" si="30"/>
        <v>987712.97</v>
      </c>
      <c r="G602" s="11">
        <v>982972.83</v>
      </c>
      <c r="H602" s="11"/>
      <c r="I602" s="45">
        <f t="shared" si="32"/>
        <v>982972.83</v>
      </c>
      <c r="J602" s="11"/>
      <c r="K602" s="11">
        <f t="shared" si="31"/>
        <v>982972.83</v>
      </c>
      <c r="L602" s="10" t="s">
        <v>44</v>
      </c>
    </row>
    <row r="603" spans="1:12" ht="33.75" hidden="1" x14ac:dyDescent="0.2">
      <c r="A603" s="9" t="s">
        <v>178</v>
      </c>
      <c r="B603" s="9" t="s">
        <v>179</v>
      </c>
      <c r="C603" s="10" t="s">
        <v>180</v>
      </c>
      <c r="D603" s="11">
        <v>2474715</v>
      </c>
      <c r="E603" s="11">
        <v>0</v>
      </c>
      <c r="F603" s="11">
        <f t="shared" si="30"/>
        <v>2474715</v>
      </c>
      <c r="G603" s="11">
        <v>2474715</v>
      </c>
      <c r="H603" s="11"/>
      <c r="I603" s="45">
        <f t="shared" si="32"/>
        <v>2474715</v>
      </c>
      <c r="J603" s="11"/>
      <c r="K603" s="11">
        <f t="shared" si="31"/>
        <v>2474715</v>
      </c>
      <c r="L603" s="10" t="s">
        <v>45</v>
      </c>
    </row>
    <row r="604" spans="1:12" ht="33.75" hidden="1" x14ac:dyDescent="0.2">
      <c r="A604" s="9" t="s">
        <v>178</v>
      </c>
      <c r="B604" s="9" t="s">
        <v>179</v>
      </c>
      <c r="C604" s="10" t="s">
        <v>180</v>
      </c>
      <c r="D604" s="11">
        <v>1701700</v>
      </c>
      <c r="E604" s="11">
        <v>0</v>
      </c>
      <c r="F604" s="11">
        <f t="shared" si="30"/>
        <v>1701700</v>
      </c>
      <c r="G604" s="11">
        <v>1701700</v>
      </c>
      <c r="H604" s="11"/>
      <c r="I604" s="45">
        <f t="shared" si="32"/>
        <v>1701700</v>
      </c>
      <c r="J604" s="11"/>
      <c r="K604" s="11">
        <f t="shared" si="31"/>
        <v>1701700</v>
      </c>
      <c r="L604" s="10" t="s">
        <v>46</v>
      </c>
    </row>
    <row r="605" spans="1:12" ht="33.75" hidden="1" x14ac:dyDescent="0.2">
      <c r="A605" s="9" t="s">
        <v>178</v>
      </c>
      <c r="B605" s="9" t="s">
        <v>179</v>
      </c>
      <c r="C605" s="10" t="s">
        <v>180</v>
      </c>
      <c r="D605" s="11">
        <v>660900</v>
      </c>
      <c r="E605" s="11">
        <v>0</v>
      </c>
      <c r="F605" s="11">
        <f t="shared" si="30"/>
        <v>660900</v>
      </c>
      <c r="G605" s="11">
        <v>660893.32999999996</v>
      </c>
      <c r="H605" s="11"/>
      <c r="I605" s="45">
        <f t="shared" si="32"/>
        <v>660893.32999999996</v>
      </c>
      <c r="J605" s="11"/>
      <c r="K605" s="11">
        <f t="shared" si="31"/>
        <v>660893.32999999996</v>
      </c>
      <c r="L605" s="10" t="s">
        <v>47</v>
      </c>
    </row>
    <row r="606" spans="1:12" ht="33.75" hidden="1" x14ac:dyDescent="0.2">
      <c r="A606" s="9" t="s">
        <v>178</v>
      </c>
      <c r="B606" s="9" t="s">
        <v>179</v>
      </c>
      <c r="C606" s="10" t="s">
        <v>180</v>
      </c>
      <c r="D606" s="11">
        <v>624700</v>
      </c>
      <c r="E606" s="11">
        <v>0</v>
      </c>
      <c r="F606" s="11">
        <f t="shared" si="30"/>
        <v>624700</v>
      </c>
      <c r="G606" s="11">
        <v>624700</v>
      </c>
      <c r="H606" s="11"/>
      <c r="I606" s="45">
        <f t="shared" si="32"/>
        <v>624700</v>
      </c>
      <c r="J606" s="11"/>
      <c r="K606" s="11">
        <f t="shared" si="31"/>
        <v>624700</v>
      </c>
      <c r="L606" s="10" t="s">
        <v>48</v>
      </c>
    </row>
    <row r="607" spans="1:12" s="23" customFormat="1" ht="56.25" hidden="1" x14ac:dyDescent="0.2">
      <c r="A607" s="20" t="s">
        <v>181</v>
      </c>
      <c r="B607" s="20" t="s">
        <v>182</v>
      </c>
      <c r="C607" s="24" t="s">
        <v>183</v>
      </c>
      <c r="D607" s="22">
        <v>611900</v>
      </c>
      <c r="E607" s="22">
        <v>0</v>
      </c>
      <c r="F607" s="22">
        <f>D607</f>
        <v>611900</v>
      </c>
      <c r="G607" s="22">
        <v>611900</v>
      </c>
      <c r="H607" s="22"/>
      <c r="I607" s="45">
        <f t="shared" si="32"/>
        <v>611900</v>
      </c>
      <c r="J607" s="22"/>
      <c r="K607" s="11">
        <f t="shared" si="31"/>
        <v>611900</v>
      </c>
      <c r="L607" s="21" t="s">
        <v>20</v>
      </c>
    </row>
    <row r="608" spans="1:12" ht="56.25" hidden="1" x14ac:dyDescent="0.2">
      <c r="A608" s="9" t="s">
        <v>181</v>
      </c>
      <c r="B608" s="9" t="s">
        <v>182</v>
      </c>
      <c r="C608" s="12" t="s">
        <v>183</v>
      </c>
      <c r="D608" s="11">
        <v>618300</v>
      </c>
      <c r="E608" s="11">
        <v>0</v>
      </c>
      <c r="F608" s="11">
        <f>D608</f>
        <v>618300</v>
      </c>
      <c r="G608" s="11">
        <v>618229.67000000004</v>
      </c>
      <c r="H608" s="11"/>
      <c r="I608" s="45">
        <f t="shared" si="32"/>
        <v>618229.67000000004</v>
      </c>
      <c r="J608" s="11"/>
      <c r="K608" s="11">
        <f t="shared" si="31"/>
        <v>618229.67000000004</v>
      </c>
      <c r="L608" s="10" t="s">
        <v>21</v>
      </c>
    </row>
    <row r="609" spans="1:12" ht="56.25" hidden="1" x14ac:dyDescent="0.2">
      <c r="A609" s="9" t="s">
        <v>181</v>
      </c>
      <c r="B609" s="9" t="s">
        <v>182</v>
      </c>
      <c r="C609" s="12" t="s">
        <v>183</v>
      </c>
      <c r="D609" s="11">
        <v>631000</v>
      </c>
      <c r="E609" s="11">
        <v>0</v>
      </c>
      <c r="F609" s="11">
        <f t="shared" ref="F609:F672" si="33">D609</f>
        <v>631000</v>
      </c>
      <c r="G609" s="11">
        <v>631000</v>
      </c>
      <c r="H609" s="11"/>
      <c r="I609" s="45">
        <f t="shared" si="32"/>
        <v>631000</v>
      </c>
      <c r="J609" s="11"/>
      <c r="K609" s="11">
        <f t="shared" si="31"/>
        <v>631000</v>
      </c>
      <c r="L609" s="10" t="s">
        <v>22</v>
      </c>
    </row>
    <row r="610" spans="1:12" ht="56.25" hidden="1" x14ac:dyDescent="0.2">
      <c r="A610" s="9" t="s">
        <v>181</v>
      </c>
      <c r="B610" s="9" t="s">
        <v>182</v>
      </c>
      <c r="C610" s="12" t="s">
        <v>183</v>
      </c>
      <c r="D610" s="11">
        <v>624700</v>
      </c>
      <c r="E610" s="11">
        <v>0</v>
      </c>
      <c r="F610" s="11">
        <f t="shared" si="33"/>
        <v>624700</v>
      </c>
      <c r="G610" s="11">
        <v>624700</v>
      </c>
      <c r="H610" s="11"/>
      <c r="I610" s="45">
        <f t="shared" si="32"/>
        <v>624700</v>
      </c>
      <c r="J610" s="11"/>
      <c r="K610" s="11">
        <f t="shared" si="31"/>
        <v>624700</v>
      </c>
      <c r="L610" s="10" t="s">
        <v>23</v>
      </c>
    </row>
    <row r="611" spans="1:12" ht="56.25" hidden="1" x14ac:dyDescent="0.2">
      <c r="A611" s="9" t="s">
        <v>181</v>
      </c>
      <c r="B611" s="9" t="s">
        <v>182</v>
      </c>
      <c r="C611" s="12" t="s">
        <v>183</v>
      </c>
      <c r="D611" s="11">
        <v>618300</v>
      </c>
      <c r="E611" s="11">
        <v>0</v>
      </c>
      <c r="F611" s="11">
        <f t="shared" si="33"/>
        <v>618300</v>
      </c>
      <c r="G611" s="11">
        <v>618300</v>
      </c>
      <c r="H611" s="11"/>
      <c r="I611" s="45">
        <f t="shared" si="32"/>
        <v>618300</v>
      </c>
      <c r="J611" s="11"/>
      <c r="K611" s="11">
        <f t="shared" si="31"/>
        <v>618300</v>
      </c>
      <c r="L611" s="10" t="s">
        <v>24</v>
      </c>
    </row>
    <row r="612" spans="1:12" ht="56.25" hidden="1" x14ac:dyDescent="0.2">
      <c r="A612" s="9" t="s">
        <v>181</v>
      </c>
      <c r="B612" s="9" t="s">
        <v>182</v>
      </c>
      <c r="C612" s="12" t="s">
        <v>183</v>
      </c>
      <c r="D612" s="11">
        <v>611900</v>
      </c>
      <c r="E612" s="11">
        <v>0</v>
      </c>
      <c r="F612" s="11">
        <f t="shared" si="33"/>
        <v>611900</v>
      </c>
      <c r="G612" s="11">
        <v>611900</v>
      </c>
      <c r="H612" s="11"/>
      <c r="I612" s="45">
        <f t="shared" si="32"/>
        <v>611900</v>
      </c>
      <c r="J612" s="11"/>
      <c r="K612" s="11">
        <f t="shared" si="31"/>
        <v>611900</v>
      </c>
      <c r="L612" s="10" t="s">
        <v>25</v>
      </c>
    </row>
    <row r="613" spans="1:12" ht="56.25" hidden="1" x14ac:dyDescent="0.2">
      <c r="A613" s="9" t="s">
        <v>181</v>
      </c>
      <c r="B613" s="9" t="s">
        <v>182</v>
      </c>
      <c r="C613" s="12" t="s">
        <v>183</v>
      </c>
      <c r="D613" s="11">
        <v>824600</v>
      </c>
      <c r="E613" s="11">
        <v>0</v>
      </c>
      <c r="F613" s="11">
        <f t="shared" si="33"/>
        <v>824600</v>
      </c>
      <c r="G613" s="11">
        <v>689097.15</v>
      </c>
      <c r="H613" s="11"/>
      <c r="I613" s="45">
        <f t="shared" si="32"/>
        <v>689097.15</v>
      </c>
      <c r="J613" s="11"/>
      <c r="K613" s="11">
        <f t="shared" si="31"/>
        <v>689097.15</v>
      </c>
      <c r="L613" s="10" t="s">
        <v>26</v>
      </c>
    </row>
    <row r="614" spans="1:12" ht="56.25" hidden="1" x14ac:dyDescent="0.2">
      <c r="A614" s="9" t="s">
        <v>181</v>
      </c>
      <c r="B614" s="9" t="s">
        <v>182</v>
      </c>
      <c r="C614" s="12" t="s">
        <v>183</v>
      </c>
      <c r="D614" s="11">
        <v>624700</v>
      </c>
      <c r="E614" s="11">
        <v>0</v>
      </c>
      <c r="F614" s="11">
        <f t="shared" si="33"/>
        <v>624700</v>
      </c>
      <c r="G614" s="11">
        <v>624700</v>
      </c>
      <c r="H614" s="11"/>
      <c r="I614" s="45">
        <f t="shared" si="32"/>
        <v>624700</v>
      </c>
      <c r="J614" s="11"/>
      <c r="K614" s="11">
        <f t="shared" si="31"/>
        <v>624700</v>
      </c>
      <c r="L614" s="10" t="s">
        <v>27</v>
      </c>
    </row>
    <row r="615" spans="1:12" ht="56.25" hidden="1" x14ac:dyDescent="0.2">
      <c r="A615" s="9" t="s">
        <v>181</v>
      </c>
      <c r="B615" s="9" t="s">
        <v>182</v>
      </c>
      <c r="C615" s="12" t="s">
        <v>183</v>
      </c>
      <c r="D615" s="11">
        <v>611900</v>
      </c>
      <c r="E615" s="11">
        <v>0</v>
      </c>
      <c r="F615" s="11">
        <f t="shared" si="33"/>
        <v>611900</v>
      </c>
      <c r="G615" s="11">
        <v>610900</v>
      </c>
      <c r="H615" s="11"/>
      <c r="I615" s="45">
        <f t="shared" si="32"/>
        <v>610900</v>
      </c>
      <c r="J615" s="11"/>
      <c r="K615" s="11">
        <f t="shared" si="31"/>
        <v>610900</v>
      </c>
      <c r="L615" s="10" t="s">
        <v>28</v>
      </c>
    </row>
    <row r="616" spans="1:12" ht="56.25" hidden="1" x14ac:dyDescent="0.2">
      <c r="A616" s="9" t="s">
        <v>181</v>
      </c>
      <c r="B616" s="9" t="s">
        <v>182</v>
      </c>
      <c r="C616" s="12" t="s">
        <v>183</v>
      </c>
      <c r="D616" s="11">
        <v>660900</v>
      </c>
      <c r="E616" s="11">
        <v>0</v>
      </c>
      <c r="F616" s="11">
        <f t="shared" si="33"/>
        <v>660900</v>
      </c>
      <c r="G616" s="11">
        <v>660900</v>
      </c>
      <c r="H616" s="11"/>
      <c r="I616" s="45">
        <f t="shared" si="32"/>
        <v>660900</v>
      </c>
      <c r="J616" s="11"/>
      <c r="K616" s="11">
        <f t="shared" si="31"/>
        <v>660900</v>
      </c>
      <c r="L616" s="10" t="s">
        <v>29</v>
      </c>
    </row>
    <row r="617" spans="1:12" ht="56.25" hidden="1" x14ac:dyDescent="0.2">
      <c r="A617" s="9" t="s">
        <v>181</v>
      </c>
      <c r="B617" s="9" t="s">
        <v>182</v>
      </c>
      <c r="C617" s="12" t="s">
        <v>183</v>
      </c>
      <c r="D617" s="11">
        <v>611900</v>
      </c>
      <c r="E617" s="11">
        <v>0</v>
      </c>
      <c r="F617" s="11">
        <f t="shared" si="33"/>
        <v>611900</v>
      </c>
      <c r="G617" s="11">
        <v>611900</v>
      </c>
      <c r="H617" s="11"/>
      <c r="I617" s="45">
        <f t="shared" si="32"/>
        <v>611900</v>
      </c>
      <c r="J617" s="11"/>
      <c r="K617" s="11">
        <f t="shared" si="31"/>
        <v>611900</v>
      </c>
      <c r="L617" s="10" t="s">
        <v>30</v>
      </c>
    </row>
    <row r="618" spans="1:12" ht="56.25" hidden="1" x14ac:dyDescent="0.2">
      <c r="A618" s="9" t="s">
        <v>181</v>
      </c>
      <c r="B618" s="9" t="s">
        <v>182</v>
      </c>
      <c r="C618" s="12" t="s">
        <v>183</v>
      </c>
      <c r="D618" s="11">
        <v>611900</v>
      </c>
      <c r="E618" s="11">
        <v>0</v>
      </c>
      <c r="F618" s="11">
        <f t="shared" si="33"/>
        <v>611900</v>
      </c>
      <c r="G618" s="11">
        <v>611900</v>
      </c>
      <c r="H618" s="11"/>
      <c r="I618" s="45">
        <f t="shared" si="32"/>
        <v>611900</v>
      </c>
      <c r="J618" s="11"/>
      <c r="K618" s="11">
        <f t="shared" si="31"/>
        <v>611900</v>
      </c>
      <c r="L618" s="10" t="s">
        <v>31</v>
      </c>
    </row>
    <row r="619" spans="1:12" ht="56.25" hidden="1" x14ac:dyDescent="0.2">
      <c r="A619" s="9" t="s">
        <v>181</v>
      </c>
      <c r="B619" s="9" t="s">
        <v>182</v>
      </c>
      <c r="C619" s="12" t="s">
        <v>183</v>
      </c>
      <c r="D619" s="11">
        <v>618300</v>
      </c>
      <c r="E619" s="11">
        <v>0</v>
      </c>
      <c r="F619" s="11">
        <f t="shared" si="33"/>
        <v>618300</v>
      </c>
      <c r="G619" s="11">
        <v>618300</v>
      </c>
      <c r="H619" s="11"/>
      <c r="I619" s="45">
        <f t="shared" si="32"/>
        <v>618300</v>
      </c>
      <c r="J619" s="11"/>
      <c r="K619" s="11">
        <f t="shared" si="31"/>
        <v>618300</v>
      </c>
      <c r="L619" s="10" t="s">
        <v>32</v>
      </c>
    </row>
    <row r="620" spans="1:12" ht="56.25" hidden="1" x14ac:dyDescent="0.2">
      <c r="A620" s="9" t="s">
        <v>181</v>
      </c>
      <c r="B620" s="9" t="s">
        <v>182</v>
      </c>
      <c r="C620" s="12" t="s">
        <v>183</v>
      </c>
      <c r="D620" s="11">
        <v>611900</v>
      </c>
      <c r="E620" s="11">
        <v>0</v>
      </c>
      <c r="F620" s="11">
        <f t="shared" si="33"/>
        <v>611900</v>
      </c>
      <c r="G620" s="11">
        <v>611900</v>
      </c>
      <c r="H620" s="11"/>
      <c r="I620" s="45">
        <f t="shared" si="32"/>
        <v>611900</v>
      </c>
      <c r="J620" s="11"/>
      <c r="K620" s="11">
        <f t="shared" si="31"/>
        <v>611900</v>
      </c>
      <c r="L620" s="10" t="s">
        <v>33</v>
      </c>
    </row>
    <row r="621" spans="1:12" ht="56.25" hidden="1" x14ac:dyDescent="0.2">
      <c r="A621" s="9" t="s">
        <v>181</v>
      </c>
      <c r="B621" s="9" t="s">
        <v>182</v>
      </c>
      <c r="C621" s="12" t="s">
        <v>183</v>
      </c>
      <c r="D621" s="11">
        <v>611900</v>
      </c>
      <c r="E621" s="11">
        <v>0</v>
      </c>
      <c r="F621" s="11">
        <f t="shared" si="33"/>
        <v>611900</v>
      </c>
      <c r="G621" s="11">
        <v>611900</v>
      </c>
      <c r="H621" s="11"/>
      <c r="I621" s="45">
        <f t="shared" si="32"/>
        <v>611900</v>
      </c>
      <c r="J621" s="11"/>
      <c r="K621" s="11">
        <f t="shared" si="31"/>
        <v>611900</v>
      </c>
      <c r="L621" s="10" t="s">
        <v>34</v>
      </c>
    </row>
    <row r="622" spans="1:12" ht="56.25" hidden="1" x14ac:dyDescent="0.2">
      <c r="A622" s="9" t="s">
        <v>181</v>
      </c>
      <c r="B622" s="9" t="s">
        <v>182</v>
      </c>
      <c r="C622" s="12" t="s">
        <v>183</v>
      </c>
      <c r="D622" s="11">
        <v>824600</v>
      </c>
      <c r="E622" s="11">
        <v>0</v>
      </c>
      <c r="F622" s="11">
        <f t="shared" si="33"/>
        <v>824600</v>
      </c>
      <c r="G622" s="11">
        <v>821289</v>
      </c>
      <c r="H622" s="11"/>
      <c r="I622" s="45">
        <f t="shared" si="32"/>
        <v>821289</v>
      </c>
      <c r="J622" s="11"/>
      <c r="K622" s="11">
        <f t="shared" si="31"/>
        <v>821289</v>
      </c>
      <c r="L622" s="10" t="s">
        <v>35</v>
      </c>
    </row>
    <row r="623" spans="1:12" ht="56.25" hidden="1" x14ac:dyDescent="0.2">
      <c r="A623" s="9" t="s">
        <v>181</v>
      </c>
      <c r="B623" s="9" t="s">
        <v>182</v>
      </c>
      <c r="C623" s="12" t="s">
        <v>183</v>
      </c>
      <c r="D623" s="11">
        <v>624700</v>
      </c>
      <c r="E623" s="11">
        <v>0</v>
      </c>
      <c r="F623" s="11">
        <f t="shared" si="33"/>
        <v>624700</v>
      </c>
      <c r="G623" s="11">
        <v>624700</v>
      </c>
      <c r="H623" s="11"/>
      <c r="I623" s="45">
        <f t="shared" si="32"/>
        <v>624700</v>
      </c>
      <c r="J623" s="11"/>
      <c r="K623" s="11">
        <f t="shared" si="31"/>
        <v>624700</v>
      </c>
      <c r="L623" s="10" t="s">
        <v>36</v>
      </c>
    </row>
    <row r="624" spans="1:12" ht="56.25" hidden="1" x14ac:dyDescent="0.2">
      <c r="A624" s="9" t="s">
        <v>181</v>
      </c>
      <c r="B624" s="9" t="s">
        <v>182</v>
      </c>
      <c r="C624" s="12" t="s">
        <v>183</v>
      </c>
      <c r="D624" s="11">
        <v>704300</v>
      </c>
      <c r="E624" s="11">
        <v>0</v>
      </c>
      <c r="F624" s="11">
        <f t="shared" si="33"/>
        <v>704300</v>
      </c>
      <c r="G624" s="11">
        <v>704300</v>
      </c>
      <c r="H624" s="11"/>
      <c r="I624" s="45">
        <f t="shared" si="32"/>
        <v>704300</v>
      </c>
      <c r="J624" s="11"/>
      <c r="K624" s="11">
        <f t="shared" si="31"/>
        <v>704300</v>
      </c>
      <c r="L624" s="10" t="s">
        <v>37</v>
      </c>
    </row>
    <row r="625" spans="1:12" ht="56.25" hidden="1" x14ac:dyDescent="0.2">
      <c r="A625" s="9" t="s">
        <v>181</v>
      </c>
      <c r="B625" s="9" t="s">
        <v>182</v>
      </c>
      <c r="C625" s="12" t="s">
        <v>183</v>
      </c>
      <c r="D625" s="11">
        <v>624700</v>
      </c>
      <c r="E625" s="11">
        <v>0</v>
      </c>
      <c r="F625" s="11">
        <f t="shared" si="33"/>
        <v>624700</v>
      </c>
      <c r="G625" s="11">
        <v>624700</v>
      </c>
      <c r="H625" s="11"/>
      <c r="I625" s="45">
        <f t="shared" si="32"/>
        <v>624700</v>
      </c>
      <c r="J625" s="11"/>
      <c r="K625" s="11">
        <f t="shared" si="31"/>
        <v>624700</v>
      </c>
      <c r="L625" s="10" t="s">
        <v>38</v>
      </c>
    </row>
    <row r="626" spans="1:12" ht="56.25" hidden="1" x14ac:dyDescent="0.2">
      <c r="A626" s="9" t="s">
        <v>181</v>
      </c>
      <c r="B626" s="9" t="s">
        <v>182</v>
      </c>
      <c r="C626" s="12" t="s">
        <v>183</v>
      </c>
      <c r="D626" s="11">
        <v>824600</v>
      </c>
      <c r="E626" s="11">
        <v>0</v>
      </c>
      <c r="F626" s="11">
        <f t="shared" si="33"/>
        <v>824600</v>
      </c>
      <c r="G626" s="11">
        <v>824600</v>
      </c>
      <c r="H626" s="11"/>
      <c r="I626" s="45">
        <f t="shared" si="32"/>
        <v>824600</v>
      </c>
      <c r="J626" s="11"/>
      <c r="K626" s="11">
        <f t="shared" si="31"/>
        <v>824600</v>
      </c>
      <c r="L626" s="10" t="s">
        <v>39</v>
      </c>
    </row>
    <row r="627" spans="1:12" ht="56.25" hidden="1" x14ac:dyDescent="0.2">
      <c r="A627" s="9" t="s">
        <v>181</v>
      </c>
      <c r="B627" s="9" t="s">
        <v>182</v>
      </c>
      <c r="C627" s="12" t="s">
        <v>183</v>
      </c>
      <c r="D627" s="11">
        <v>647400</v>
      </c>
      <c r="E627" s="11">
        <v>0</v>
      </c>
      <c r="F627" s="11">
        <f t="shared" si="33"/>
        <v>647400</v>
      </c>
      <c r="G627" s="11">
        <v>578414.79</v>
      </c>
      <c r="H627" s="11"/>
      <c r="I627" s="45">
        <f t="shared" si="32"/>
        <v>578414.79</v>
      </c>
      <c r="J627" s="11"/>
      <c r="K627" s="11">
        <f t="shared" si="31"/>
        <v>578414.79</v>
      </c>
      <c r="L627" s="10" t="s">
        <v>40</v>
      </c>
    </row>
    <row r="628" spans="1:12" ht="56.25" hidden="1" x14ac:dyDescent="0.2">
      <c r="A628" s="9" t="s">
        <v>181</v>
      </c>
      <c r="B628" s="9" t="s">
        <v>182</v>
      </c>
      <c r="C628" s="12" t="s">
        <v>183</v>
      </c>
      <c r="D628" s="11">
        <v>986300</v>
      </c>
      <c r="E628" s="11">
        <v>0</v>
      </c>
      <c r="F628" s="11">
        <f t="shared" si="33"/>
        <v>986300</v>
      </c>
      <c r="G628" s="11">
        <v>878832.08</v>
      </c>
      <c r="H628" s="11"/>
      <c r="I628" s="45">
        <f t="shared" si="32"/>
        <v>878832.08</v>
      </c>
      <c r="J628" s="11"/>
      <c r="K628" s="11">
        <f t="shared" si="31"/>
        <v>878832.08</v>
      </c>
      <c r="L628" s="10" t="s">
        <v>41</v>
      </c>
    </row>
    <row r="629" spans="1:12" ht="56.25" hidden="1" x14ac:dyDescent="0.2">
      <c r="A629" s="9" t="s">
        <v>181</v>
      </c>
      <c r="B629" s="9" t="s">
        <v>182</v>
      </c>
      <c r="C629" s="12" t="s">
        <v>183</v>
      </c>
      <c r="D629" s="11">
        <v>3799072.08</v>
      </c>
      <c r="E629" s="11">
        <v>0</v>
      </c>
      <c r="F629" s="11">
        <f t="shared" si="33"/>
        <v>3799072.08</v>
      </c>
      <c r="G629" s="11">
        <v>3799072.08</v>
      </c>
      <c r="H629" s="11"/>
      <c r="I629" s="45">
        <f t="shared" si="32"/>
        <v>3799072.08</v>
      </c>
      <c r="J629" s="11"/>
      <c r="K629" s="11">
        <f t="shared" si="31"/>
        <v>3799072.08</v>
      </c>
      <c r="L629" s="10" t="s">
        <v>42</v>
      </c>
    </row>
    <row r="630" spans="1:12" ht="56.25" hidden="1" x14ac:dyDescent="0.2">
      <c r="A630" s="9" t="s">
        <v>181</v>
      </c>
      <c r="B630" s="9" t="s">
        <v>182</v>
      </c>
      <c r="C630" s="12" t="s">
        <v>183</v>
      </c>
      <c r="D630" s="11">
        <v>842100</v>
      </c>
      <c r="E630" s="11">
        <v>0</v>
      </c>
      <c r="F630" s="11">
        <f t="shared" si="33"/>
        <v>842100</v>
      </c>
      <c r="G630" s="11">
        <v>842100</v>
      </c>
      <c r="H630" s="11"/>
      <c r="I630" s="45">
        <f t="shared" si="32"/>
        <v>842100</v>
      </c>
      <c r="J630" s="11"/>
      <c r="K630" s="11">
        <f t="shared" si="31"/>
        <v>842100</v>
      </c>
      <c r="L630" s="10" t="s">
        <v>43</v>
      </c>
    </row>
    <row r="631" spans="1:12" ht="56.25" hidden="1" x14ac:dyDescent="0.2">
      <c r="A631" s="9" t="s">
        <v>181</v>
      </c>
      <c r="B631" s="9" t="s">
        <v>182</v>
      </c>
      <c r="C631" s="12" t="s">
        <v>183</v>
      </c>
      <c r="D631" s="11">
        <v>624600</v>
      </c>
      <c r="E631" s="11">
        <v>0</v>
      </c>
      <c r="F631" s="11">
        <f t="shared" si="33"/>
        <v>624600</v>
      </c>
      <c r="G631" s="11">
        <v>624600</v>
      </c>
      <c r="H631" s="11"/>
      <c r="I631" s="45">
        <f t="shared" si="32"/>
        <v>624600</v>
      </c>
      <c r="J631" s="11"/>
      <c r="K631" s="11">
        <f t="shared" si="31"/>
        <v>624600</v>
      </c>
      <c r="L631" s="10" t="s">
        <v>44</v>
      </c>
    </row>
    <row r="632" spans="1:12" ht="56.25" hidden="1" x14ac:dyDescent="0.2">
      <c r="A632" s="9" t="s">
        <v>181</v>
      </c>
      <c r="B632" s="9" t="s">
        <v>182</v>
      </c>
      <c r="C632" s="12" t="s">
        <v>183</v>
      </c>
      <c r="D632" s="11">
        <v>802200</v>
      </c>
      <c r="E632" s="11">
        <v>0</v>
      </c>
      <c r="F632" s="11">
        <f t="shared" si="33"/>
        <v>802200</v>
      </c>
      <c r="G632" s="11">
        <v>802200</v>
      </c>
      <c r="H632" s="11"/>
      <c r="I632" s="45">
        <f t="shared" si="32"/>
        <v>802200</v>
      </c>
      <c r="J632" s="11"/>
      <c r="K632" s="11">
        <f t="shared" si="31"/>
        <v>802200</v>
      </c>
      <c r="L632" s="10" t="s">
        <v>45</v>
      </c>
    </row>
    <row r="633" spans="1:12" ht="56.25" hidden="1" x14ac:dyDescent="0.2">
      <c r="A633" s="9" t="s">
        <v>181</v>
      </c>
      <c r="B633" s="9" t="s">
        <v>182</v>
      </c>
      <c r="C633" s="12" t="s">
        <v>183</v>
      </c>
      <c r="D633" s="11">
        <v>850800</v>
      </c>
      <c r="E633" s="11">
        <v>0</v>
      </c>
      <c r="F633" s="11">
        <f t="shared" si="33"/>
        <v>850800</v>
      </c>
      <c r="G633" s="11">
        <v>830172.86</v>
      </c>
      <c r="H633" s="11"/>
      <c r="I633" s="45">
        <f t="shared" si="32"/>
        <v>830172.86</v>
      </c>
      <c r="J633" s="11"/>
      <c r="K633" s="11">
        <f t="shared" si="31"/>
        <v>830172.86</v>
      </c>
      <c r="L633" s="10" t="s">
        <v>46</v>
      </c>
    </row>
    <row r="634" spans="1:12" ht="56.25" hidden="1" x14ac:dyDescent="0.2">
      <c r="A634" s="9" t="s">
        <v>181</v>
      </c>
      <c r="B634" s="9" t="s">
        <v>182</v>
      </c>
      <c r="C634" s="12" t="s">
        <v>183</v>
      </c>
      <c r="D634" s="11">
        <v>660900</v>
      </c>
      <c r="E634" s="11">
        <v>0</v>
      </c>
      <c r="F634" s="11">
        <f t="shared" si="33"/>
        <v>660900</v>
      </c>
      <c r="G634" s="11">
        <v>660900</v>
      </c>
      <c r="H634" s="11"/>
      <c r="I634" s="45">
        <f t="shared" si="32"/>
        <v>660900</v>
      </c>
      <c r="J634" s="11"/>
      <c r="K634" s="11">
        <f t="shared" si="31"/>
        <v>660900</v>
      </c>
      <c r="L634" s="10" t="s">
        <v>47</v>
      </c>
    </row>
    <row r="635" spans="1:12" ht="56.25" hidden="1" x14ac:dyDescent="0.2">
      <c r="A635" s="9" t="s">
        <v>181</v>
      </c>
      <c r="B635" s="9" t="s">
        <v>182</v>
      </c>
      <c r="C635" s="12" t="s">
        <v>183</v>
      </c>
      <c r="D635" s="11">
        <v>624700</v>
      </c>
      <c r="E635" s="11">
        <v>0</v>
      </c>
      <c r="F635" s="11">
        <f t="shared" si="33"/>
        <v>624700</v>
      </c>
      <c r="G635" s="11">
        <v>624700</v>
      </c>
      <c r="H635" s="11"/>
      <c r="I635" s="45">
        <f t="shared" si="32"/>
        <v>624700</v>
      </c>
      <c r="J635" s="11"/>
      <c r="K635" s="11">
        <f t="shared" si="31"/>
        <v>624700</v>
      </c>
      <c r="L635" s="10" t="s">
        <v>48</v>
      </c>
    </row>
    <row r="636" spans="1:12" s="23" customFormat="1" ht="33.75" hidden="1" x14ac:dyDescent="0.2">
      <c r="A636" s="20" t="s">
        <v>184</v>
      </c>
      <c r="B636" s="20" t="s">
        <v>185</v>
      </c>
      <c r="C636" s="21" t="s">
        <v>186</v>
      </c>
      <c r="D636" s="22">
        <v>1778650.37</v>
      </c>
      <c r="E636" s="22">
        <v>0</v>
      </c>
      <c r="F636" s="11">
        <f t="shared" si="33"/>
        <v>1778650.37</v>
      </c>
      <c r="G636" s="22">
        <v>1493833.2</v>
      </c>
      <c r="H636" s="22"/>
      <c r="I636" s="45">
        <f t="shared" si="32"/>
        <v>1493833.2</v>
      </c>
      <c r="J636" s="22"/>
      <c r="K636" s="11">
        <f t="shared" si="31"/>
        <v>1493833.2</v>
      </c>
      <c r="L636" s="21" t="s">
        <v>25</v>
      </c>
    </row>
    <row r="637" spans="1:12" ht="33.75" hidden="1" x14ac:dyDescent="0.2">
      <c r="A637" s="9" t="s">
        <v>184</v>
      </c>
      <c r="B637" s="9" t="s">
        <v>185</v>
      </c>
      <c r="C637" s="10" t="s">
        <v>186</v>
      </c>
      <c r="D637" s="11">
        <v>10539.05</v>
      </c>
      <c r="E637" s="11">
        <v>0</v>
      </c>
      <c r="F637" s="11">
        <f t="shared" si="33"/>
        <v>10539.05</v>
      </c>
      <c r="G637" s="11">
        <v>0</v>
      </c>
      <c r="H637" s="11"/>
      <c r="I637" s="45">
        <f t="shared" si="32"/>
        <v>0</v>
      </c>
      <c r="J637" s="11"/>
      <c r="K637" s="11">
        <f t="shared" si="31"/>
        <v>0</v>
      </c>
      <c r="L637" s="10" t="s">
        <v>30</v>
      </c>
    </row>
    <row r="638" spans="1:12" ht="33.75" hidden="1" x14ac:dyDescent="0.2">
      <c r="A638" s="9" t="s">
        <v>184</v>
      </c>
      <c r="B638" s="9" t="s">
        <v>185</v>
      </c>
      <c r="C638" s="10" t="s">
        <v>186</v>
      </c>
      <c r="D638" s="11">
        <v>28015.61</v>
      </c>
      <c r="E638" s="11">
        <v>0</v>
      </c>
      <c r="F638" s="11">
        <f t="shared" si="33"/>
        <v>28015.61</v>
      </c>
      <c r="G638" s="11">
        <v>0</v>
      </c>
      <c r="H638" s="11"/>
      <c r="I638" s="45">
        <f t="shared" si="32"/>
        <v>0</v>
      </c>
      <c r="J638" s="11"/>
      <c r="K638" s="11">
        <f t="shared" si="31"/>
        <v>0</v>
      </c>
      <c r="L638" s="10" t="s">
        <v>32</v>
      </c>
    </row>
    <row r="639" spans="1:12" ht="33.75" hidden="1" x14ac:dyDescent="0.2">
      <c r="A639" s="9" t="s">
        <v>184</v>
      </c>
      <c r="B639" s="9" t="s">
        <v>185</v>
      </c>
      <c r="C639" s="10" t="s">
        <v>186</v>
      </c>
      <c r="D639" s="11">
        <v>1547346.44</v>
      </c>
      <c r="E639" s="11">
        <v>0</v>
      </c>
      <c r="F639" s="11">
        <f t="shared" si="33"/>
        <v>1547346.44</v>
      </c>
      <c r="G639" s="11">
        <v>1386444.33</v>
      </c>
      <c r="H639" s="11"/>
      <c r="I639" s="45">
        <f t="shared" si="32"/>
        <v>1386444.33</v>
      </c>
      <c r="J639" s="11"/>
      <c r="K639" s="11">
        <f t="shared" si="31"/>
        <v>1386444.33</v>
      </c>
      <c r="L639" s="10" t="s">
        <v>34</v>
      </c>
    </row>
    <row r="640" spans="1:12" ht="33.75" hidden="1" x14ac:dyDescent="0.2">
      <c r="A640" s="9" t="s">
        <v>184</v>
      </c>
      <c r="B640" s="9" t="s">
        <v>185</v>
      </c>
      <c r="C640" s="10" t="s">
        <v>186</v>
      </c>
      <c r="D640" s="11">
        <v>33945.32</v>
      </c>
      <c r="E640" s="11">
        <v>0</v>
      </c>
      <c r="F640" s="11">
        <f t="shared" si="33"/>
        <v>33945.32</v>
      </c>
      <c r="G640" s="11">
        <v>0</v>
      </c>
      <c r="H640" s="11"/>
      <c r="I640" s="45">
        <f t="shared" si="32"/>
        <v>0</v>
      </c>
      <c r="J640" s="11"/>
      <c r="K640" s="11">
        <f t="shared" si="31"/>
        <v>0</v>
      </c>
      <c r="L640" s="10" t="s">
        <v>35</v>
      </c>
    </row>
    <row r="641" spans="1:12" ht="33.75" hidden="1" x14ac:dyDescent="0.2">
      <c r="A641" s="9" t="s">
        <v>184</v>
      </c>
      <c r="B641" s="9" t="s">
        <v>185</v>
      </c>
      <c r="C641" s="10" t="s">
        <v>186</v>
      </c>
      <c r="D641" s="11">
        <v>33233.07</v>
      </c>
      <c r="E641" s="11">
        <v>0</v>
      </c>
      <c r="F641" s="11">
        <f t="shared" si="33"/>
        <v>33233.07</v>
      </c>
      <c r="G641" s="11">
        <v>33151</v>
      </c>
      <c r="H641" s="11"/>
      <c r="I641" s="45">
        <f t="shared" si="32"/>
        <v>33151</v>
      </c>
      <c r="J641" s="11"/>
      <c r="K641" s="11">
        <f t="shared" si="31"/>
        <v>33151</v>
      </c>
      <c r="L641" s="10" t="s">
        <v>37</v>
      </c>
    </row>
    <row r="642" spans="1:12" s="23" customFormat="1" ht="33.75" hidden="1" x14ac:dyDescent="0.2">
      <c r="A642" s="20" t="s">
        <v>187</v>
      </c>
      <c r="B642" s="20" t="s">
        <v>188</v>
      </c>
      <c r="C642" s="21" t="s">
        <v>189</v>
      </c>
      <c r="D642" s="22">
        <v>1429878.66</v>
      </c>
      <c r="E642" s="22">
        <v>0</v>
      </c>
      <c r="F642" s="11">
        <f t="shared" si="33"/>
        <v>1429878.66</v>
      </c>
      <c r="G642" s="22">
        <v>1311233.8</v>
      </c>
      <c r="H642" s="22"/>
      <c r="I642" s="45">
        <f t="shared" si="32"/>
        <v>1311233.8</v>
      </c>
      <c r="J642" s="22"/>
      <c r="K642" s="11">
        <f t="shared" si="31"/>
        <v>1311233.8</v>
      </c>
      <c r="L642" s="21" t="s">
        <v>20</v>
      </c>
    </row>
    <row r="643" spans="1:12" ht="33.75" hidden="1" x14ac:dyDescent="0.2">
      <c r="A643" s="9" t="s">
        <v>187</v>
      </c>
      <c r="B643" s="9" t="s">
        <v>188</v>
      </c>
      <c r="C643" s="10" t="s">
        <v>189</v>
      </c>
      <c r="D643" s="11">
        <v>2320246.02</v>
      </c>
      <c r="E643" s="11">
        <v>0</v>
      </c>
      <c r="F643" s="11">
        <f t="shared" si="33"/>
        <v>2320246.02</v>
      </c>
      <c r="G643" s="11">
        <v>1556296.75</v>
      </c>
      <c r="H643" s="11"/>
      <c r="I643" s="45">
        <f t="shared" si="32"/>
        <v>1556296.75</v>
      </c>
      <c r="J643" s="11"/>
      <c r="K643" s="11">
        <f t="shared" si="31"/>
        <v>1556296.75</v>
      </c>
      <c r="L643" s="10" t="s">
        <v>21</v>
      </c>
    </row>
    <row r="644" spans="1:12" ht="33.75" hidden="1" x14ac:dyDescent="0.2">
      <c r="A644" s="9" t="s">
        <v>187</v>
      </c>
      <c r="B644" s="9" t="s">
        <v>188</v>
      </c>
      <c r="C644" s="10" t="s">
        <v>189</v>
      </c>
      <c r="D644" s="11">
        <v>1665611.68</v>
      </c>
      <c r="E644" s="11">
        <v>0</v>
      </c>
      <c r="F644" s="11">
        <f t="shared" si="33"/>
        <v>1665611.68</v>
      </c>
      <c r="G644" s="11">
        <v>1610056.1</v>
      </c>
      <c r="H644" s="11"/>
      <c r="I644" s="45">
        <f t="shared" si="32"/>
        <v>1610056.1</v>
      </c>
      <c r="J644" s="11"/>
      <c r="K644" s="11">
        <f t="shared" ref="K644:K707" si="34">G644</f>
        <v>1610056.1</v>
      </c>
      <c r="L644" s="10" t="s">
        <v>22</v>
      </c>
    </row>
    <row r="645" spans="1:12" ht="33.75" hidden="1" x14ac:dyDescent="0.2">
      <c r="A645" s="9" t="s">
        <v>187</v>
      </c>
      <c r="B645" s="9" t="s">
        <v>188</v>
      </c>
      <c r="C645" s="10" t="s">
        <v>189</v>
      </c>
      <c r="D645" s="11">
        <v>1119556.1399999999</v>
      </c>
      <c r="E645" s="11">
        <v>0</v>
      </c>
      <c r="F645" s="11">
        <f t="shared" si="33"/>
        <v>1119556.1399999999</v>
      </c>
      <c r="G645" s="11">
        <v>1114809.25</v>
      </c>
      <c r="H645" s="11"/>
      <c r="I645" s="45">
        <f t="shared" si="32"/>
        <v>1114809.25</v>
      </c>
      <c r="J645" s="11"/>
      <c r="K645" s="11">
        <f t="shared" si="34"/>
        <v>1114809.25</v>
      </c>
      <c r="L645" s="10" t="s">
        <v>23</v>
      </c>
    </row>
    <row r="646" spans="1:12" ht="33.75" hidden="1" x14ac:dyDescent="0.2">
      <c r="A646" s="9" t="s">
        <v>187</v>
      </c>
      <c r="B646" s="9" t="s">
        <v>188</v>
      </c>
      <c r="C646" s="10" t="s">
        <v>189</v>
      </c>
      <c r="D646" s="11">
        <v>77378.52</v>
      </c>
      <c r="E646" s="11">
        <v>0</v>
      </c>
      <c r="F646" s="11">
        <f t="shared" si="33"/>
        <v>77378.52</v>
      </c>
      <c r="G646" s="11">
        <v>0</v>
      </c>
      <c r="H646" s="11"/>
      <c r="I646" s="45">
        <f t="shared" si="32"/>
        <v>0</v>
      </c>
      <c r="J646" s="11"/>
      <c r="K646" s="11">
        <f t="shared" si="34"/>
        <v>0</v>
      </c>
      <c r="L646" s="10" t="s">
        <v>24</v>
      </c>
    </row>
    <row r="647" spans="1:12" ht="33.75" hidden="1" x14ac:dyDescent="0.2">
      <c r="A647" s="9" t="s">
        <v>187</v>
      </c>
      <c r="B647" s="9" t="s">
        <v>188</v>
      </c>
      <c r="C647" s="10" t="s">
        <v>189</v>
      </c>
      <c r="D647" s="11">
        <v>669190.64</v>
      </c>
      <c r="E647" s="11">
        <v>0</v>
      </c>
      <c r="F647" s="11">
        <f t="shared" si="33"/>
        <v>669190.64</v>
      </c>
      <c r="G647" s="11">
        <v>659301.27</v>
      </c>
      <c r="H647" s="11"/>
      <c r="I647" s="45">
        <f t="shared" si="32"/>
        <v>659301.27</v>
      </c>
      <c r="J647" s="11"/>
      <c r="K647" s="11">
        <f t="shared" si="34"/>
        <v>659301.27</v>
      </c>
      <c r="L647" s="10" t="s">
        <v>25</v>
      </c>
    </row>
    <row r="648" spans="1:12" ht="33.75" hidden="1" x14ac:dyDescent="0.2">
      <c r="A648" s="9" t="s">
        <v>187</v>
      </c>
      <c r="B648" s="9" t="s">
        <v>188</v>
      </c>
      <c r="C648" s="10" t="s">
        <v>189</v>
      </c>
      <c r="D648" s="11">
        <v>1644696.49</v>
      </c>
      <c r="E648" s="11">
        <v>0</v>
      </c>
      <c r="F648" s="11">
        <f t="shared" si="33"/>
        <v>1644696.49</v>
      </c>
      <c r="G648" s="11">
        <v>1517548.26</v>
      </c>
      <c r="H648" s="11"/>
      <c r="I648" s="45">
        <f t="shared" si="32"/>
        <v>1517548.26</v>
      </c>
      <c r="J648" s="11"/>
      <c r="K648" s="11">
        <f t="shared" si="34"/>
        <v>1517548.26</v>
      </c>
      <c r="L648" s="10" t="s">
        <v>26</v>
      </c>
    </row>
    <row r="649" spans="1:12" ht="33.75" hidden="1" x14ac:dyDescent="0.2">
      <c r="A649" s="9" t="s">
        <v>187</v>
      </c>
      <c r="B649" s="9" t="s">
        <v>188</v>
      </c>
      <c r="C649" s="10" t="s">
        <v>189</v>
      </c>
      <c r="D649" s="11">
        <v>1243855.7</v>
      </c>
      <c r="E649" s="11">
        <v>0</v>
      </c>
      <c r="F649" s="11">
        <f t="shared" si="33"/>
        <v>1243855.7</v>
      </c>
      <c r="G649" s="11">
        <v>1038861.52</v>
      </c>
      <c r="H649" s="11"/>
      <c r="I649" s="45">
        <f t="shared" si="32"/>
        <v>1038861.52</v>
      </c>
      <c r="J649" s="11"/>
      <c r="K649" s="11">
        <f t="shared" si="34"/>
        <v>1038861.52</v>
      </c>
      <c r="L649" s="10" t="s">
        <v>27</v>
      </c>
    </row>
    <row r="650" spans="1:12" ht="33.75" hidden="1" x14ac:dyDescent="0.2">
      <c r="A650" s="9" t="s">
        <v>187</v>
      </c>
      <c r="B650" s="9" t="s">
        <v>188</v>
      </c>
      <c r="C650" s="10" t="s">
        <v>189</v>
      </c>
      <c r="D650" s="11">
        <v>1322565.19</v>
      </c>
      <c r="E650" s="11">
        <v>0</v>
      </c>
      <c r="F650" s="11">
        <f t="shared" si="33"/>
        <v>1322565.19</v>
      </c>
      <c r="G650" s="11">
        <v>1322565.19</v>
      </c>
      <c r="H650" s="11"/>
      <c r="I650" s="45">
        <f t="shared" si="32"/>
        <v>1322565.19</v>
      </c>
      <c r="J650" s="11"/>
      <c r="K650" s="11">
        <f t="shared" si="34"/>
        <v>1322565.19</v>
      </c>
      <c r="L650" s="10" t="s">
        <v>28</v>
      </c>
    </row>
    <row r="651" spans="1:12" ht="33.75" hidden="1" x14ac:dyDescent="0.2">
      <c r="A651" s="9" t="s">
        <v>187</v>
      </c>
      <c r="B651" s="9" t="s">
        <v>188</v>
      </c>
      <c r="C651" s="10" t="s">
        <v>189</v>
      </c>
      <c r="D651" s="11">
        <v>1333455.25</v>
      </c>
      <c r="E651" s="11">
        <v>0</v>
      </c>
      <c r="F651" s="11">
        <f t="shared" si="33"/>
        <v>1333455.25</v>
      </c>
      <c r="G651" s="11">
        <v>1333455.25</v>
      </c>
      <c r="H651" s="11"/>
      <c r="I651" s="45">
        <f t="shared" si="32"/>
        <v>1333455.25</v>
      </c>
      <c r="J651" s="11"/>
      <c r="K651" s="11">
        <f t="shared" si="34"/>
        <v>1333455.25</v>
      </c>
      <c r="L651" s="10" t="s">
        <v>29</v>
      </c>
    </row>
    <row r="652" spans="1:12" ht="33.75" hidden="1" x14ac:dyDescent="0.2">
      <c r="A652" s="9" t="s">
        <v>187</v>
      </c>
      <c r="B652" s="9" t="s">
        <v>188</v>
      </c>
      <c r="C652" s="10" t="s">
        <v>189</v>
      </c>
      <c r="D652" s="11">
        <v>561755.81999999995</v>
      </c>
      <c r="E652" s="11">
        <v>0</v>
      </c>
      <c r="F652" s="11">
        <f t="shared" si="33"/>
        <v>561755.81999999995</v>
      </c>
      <c r="G652" s="11">
        <v>356301.85</v>
      </c>
      <c r="H652" s="11"/>
      <c r="I652" s="45">
        <f t="shared" si="32"/>
        <v>356301.85</v>
      </c>
      <c r="J652" s="11"/>
      <c r="K652" s="11">
        <f t="shared" si="34"/>
        <v>356301.85</v>
      </c>
      <c r="L652" s="10" t="s">
        <v>30</v>
      </c>
    </row>
    <row r="653" spans="1:12" ht="33.75" hidden="1" x14ac:dyDescent="0.2">
      <c r="A653" s="9" t="s">
        <v>187</v>
      </c>
      <c r="B653" s="9" t="s">
        <v>188</v>
      </c>
      <c r="C653" s="10" t="s">
        <v>189</v>
      </c>
      <c r="D653" s="11">
        <v>734740.34</v>
      </c>
      <c r="E653" s="11">
        <v>0</v>
      </c>
      <c r="F653" s="11">
        <f t="shared" si="33"/>
        <v>734740.34</v>
      </c>
      <c r="G653" s="11">
        <v>663846.79</v>
      </c>
      <c r="H653" s="11"/>
      <c r="I653" s="45">
        <f t="shared" si="32"/>
        <v>663846.79</v>
      </c>
      <c r="J653" s="11"/>
      <c r="K653" s="11">
        <f t="shared" si="34"/>
        <v>663846.79</v>
      </c>
      <c r="L653" s="10" t="s">
        <v>31</v>
      </c>
    </row>
    <row r="654" spans="1:12" ht="33.75" hidden="1" x14ac:dyDescent="0.2">
      <c r="A654" s="9" t="s">
        <v>187</v>
      </c>
      <c r="B654" s="9" t="s">
        <v>188</v>
      </c>
      <c r="C654" s="10" t="s">
        <v>189</v>
      </c>
      <c r="D654" s="11">
        <v>1163277.03</v>
      </c>
      <c r="E654" s="11">
        <v>0</v>
      </c>
      <c r="F654" s="11">
        <f t="shared" si="33"/>
        <v>1163277.03</v>
      </c>
      <c r="G654" s="11">
        <v>800865.73</v>
      </c>
      <c r="H654" s="11"/>
      <c r="I654" s="45">
        <f t="shared" si="32"/>
        <v>800865.73</v>
      </c>
      <c r="J654" s="11"/>
      <c r="K654" s="11">
        <f t="shared" si="34"/>
        <v>800865.73</v>
      </c>
      <c r="L654" s="10" t="s">
        <v>32</v>
      </c>
    </row>
    <row r="655" spans="1:12" ht="33.75" hidden="1" x14ac:dyDescent="0.2">
      <c r="A655" s="9" t="s">
        <v>187</v>
      </c>
      <c r="B655" s="9" t="s">
        <v>188</v>
      </c>
      <c r="C655" s="10" t="s">
        <v>189</v>
      </c>
      <c r="D655" s="11">
        <v>776210.89</v>
      </c>
      <c r="E655" s="11">
        <v>0</v>
      </c>
      <c r="F655" s="11">
        <f t="shared" si="33"/>
        <v>776210.89</v>
      </c>
      <c r="G655" s="11">
        <v>508733.12</v>
      </c>
      <c r="H655" s="11"/>
      <c r="I655" s="45">
        <f t="shared" ref="I655:I718" si="35">J655+K655</f>
        <v>508733.12</v>
      </c>
      <c r="J655" s="11"/>
      <c r="K655" s="11">
        <f t="shared" si="34"/>
        <v>508733.12</v>
      </c>
      <c r="L655" s="10" t="s">
        <v>33</v>
      </c>
    </row>
    <row r="656" spans="1:12" ht="33.75" hidden="1" x14ac:dyDescent="0.2">
      <c r="A656" s="9" t="s">
        <v>187</v>
      </c>
      <c r="B656" s="9" t="s">
        <v>188</v>
      </c>
      <c r="C656" s="10" t="s">
        <v>189</v>
      </c>
      <c r="D656" s="11">
        <v>1835031.66</v>
      </c>
      <c r="E656" s="11">
        <v>0</v>
      </c>
      <c r="F656" s="11">
        <f t="shared" si="33"/>
        <v>1835031.66</v>
      </c>
      <c r="G656" s="11">
        <v>1712943.28</v>
      </c>
      <c r="H656" s="11"/>
      <c r="I656" s="45">
        <f t="shared" si="35"/>
        <v>1712943.28</v>
      </c>
      <c r="J656" s="11"/>
      <c r="K656" s="11">
        <f t="shared" si="34"/>
        <v>1712943.28</v>
      </c>
      <c r="L656" s="10" t="s">
        <v>34</v>
      </c>
    </row>
    <row r="657" spans="1:12" ht="33.75" hidden="1" x14ac:dyDescent="0.2">
      <c r="A657" s="9" t="s">
        <v>187</v>
      </c>
      <c r="B657" s="9" t="s">
        <v>188</v>
      </c>
      <c r="C657" s="10" t="s">
        <v>189</v>
      </c>
      <c r="D657" s="11">
        <v>912116.01</v>
      </c>
      <c r="E657" s="11">
        <v>0</v>
      </c>
      <c r="F657" s="11">
        <f t="shared" si="33"/>
        <v>912116.01</v>
      </c>
      <c r="G657" s="11">
        <v>448100.17</v>
      </c>
      <c r="H657" s="11"/>
      <c r="I657" s="45">
        <f t="shared" si="35"/>
        <v>448100.17</v>
      </c>
      <c r="J657" s="11"/>
      <c r="K657" s="11">
        <f t="shared" si="34"/>
        <v>448100.17</v>
      </c>
      <c r="L657" s="10" t="s">
        <v>35</v>
      </c>
    </row>
    <row r="658" spans="1:12" ht="33.75" hidden="1" x14ac:dyDescent="0.2">
      <c r="A658" s="9" t="s">
        <v>187</v>
      </c>
      <c r="B658" s="9" t="s">
        <v>188</v>
      </c>
      <c r="C658" s="10" t="s">
        <v>189</v>
      </c>
      <c r="D658" s="11">
        <v>1909114.64</v>
      </c>
      <c r="E658" s="11">
        <v>0</v>
      </c>
      <c r="F658" s="11">
        <f t="shared" si="33"/>
        <v>1909114.64</v>
      </c>
      <c r="G658" s="11">
        <v>1908973.51</v>
      </c>
      <c r="H658" s="11"/>
      <c r="I658" s="45">
        <f t="shared" si="35"/>
        <v>1908973.51</v>
      </c>
      <c r="J658" s="11"/>
      <c r="K658" s="11">
        <f t="shared" si="34"/>
        <v>1908973.51</v>
      </c>
      <c r="L658" s="10" t="s">
        <v>36</v>
      </c>
    </row>
    <row r="659" spans="1:12" ht="33.75" hidden="1" x14ac:dyDescent="0.2">
      <c r="A659" s="9" t="s">
        <v>187</v>
      </c>
      <c r="B659" s="9" t="s">
        <v>188</v>
      </c>
      <c r="C659" s="10" t="s">
        <v>189</v>
      </c>
      <c r="D659" s="11">
        <v>1488250.43</v>
      </c>
      <c r="E659" s="11">
        <v>0</v>
      </c>
      <c r="F659" s="11">
        <f t="shared" si="33"/>
        <v>1488250.43</v>
      </c>
      <c r="G659" s="11">
        <v>1402182.34</v>
      </c>
      <c r="H659" s="11"/>
      <c r="I659" s="45">
        <f t="shared" si="35"/>
        <v>1402182.34</v>
      </c>
      <c r="J659" s="11"/>
      <c r="K659" s="11">
        <f t="shared" si="34"/>
        <v>1402182.34</v>
      </c>
      <c r="L659" s="10" t="s">
        <v>37</v>
      </c>
    </row>
    <row r="660" spans="1:12" ht="33.75" hidden="1" x14ac:dyDescent="0.2">
      <c r="A660" s="9" t="s">
        <v>187</v>
      </c>
      <c r="B660" s="9" t="s">
        <v>188</v>
      </c>
      <c r="C660" s="10" t="s">
        <v>189</v>
      </c>
      <c r="D660" s="11">
        <v>1443269.15</v>
      </c>
      <c r="E660" s="11">
        <v>0</v>
      </c>
      <c r="F660" s="11">
        <f t="shared" si="33"/>
        <v>1443269.15</v>
      </c>
      <c r="G660" s="11">
        <v>1223870.97</v>
      </c>
      <c r="H660" s="11"/>
      <c r="I660" s="45">
        <f t="shared" si="35"/>
        <v>1223870.97</v>
      </c>
      <c r="J660" s="11"/>
      <c r="K660" s="11">
        <f t="shared" si="34"/>
        <v>1223870.97</v>
      </c>
      <c r="L660" s="10" t="s">
        <v>38</v>
      </c>
    </row>
    <row r="661" spans="1:12" ht="33.75" hidden="1" x14ac:dyDescent="0.2">
      <c r="A661" s="9" t="s">
        <v>187</v>
      </c>
      <c r="B661" s="9" t="s">
        <v>188</v>
      </c>
      <c r="C661" s="10" t="s">
        <v>189</v>
      </c>
      <c r="D661" s="11">
        <v>1192063.76</v>
      </c>
      <c r="E661" s="11">
        <v>0</v>
      </c>
      <c r="F661" s="11">
        <f t="shared" si="33"/>
        <v>1192063.76</v>
      </c>
      <c r="G661" s="11">
        <v>877577.86</v>
      </c>
      <c r="H661" s="11"/>
      <c r="I661" s="45">
        <f t="shared" si="35"/>
        <v>877577.86</v>
      </c>
      <c r="J661" s="11"/>
      <c r="K661" s="11">
        <f t="shared" si="34"/>
        <v>877577.86</v>
      </c>
      <c r="L661" s="10" t="s">
        <v>40</v>
      </c>
    </row>
    <row r="662" spans="1:12" ht="33.75" hidden="1" x14ac:dyDescent="0.2">
      <c r="A662" s="9" t="s">
        <v>187</v>
      </c>
      <c r="B662" s="9" t="s">
        <v>188</v>
      </c>
      <c r="C662" s="10" t="s">
        <v>189</v>
      </c>
      <c r="D662" s="11">
        <v>4590696.5999999996</v>
      </c>
      <c r="E662" s="11">
        <v>0</v>
      </c>
      <c r="F662" s="11">
        <f t="shared" si="33"/>
        <v>4590696.5999999996</v>
      </c>
      <c r="G662" s="11">
        <v>4549495.5999999996</v>
      </c>
      <c r="H662" s="11"/>
      <c r="I662" s="45">
        <f t="shared" si="35"/>
        <v>4549495.5999999996</v>
      </c>
      <c r="J662" s="11"/>
      <c r="K662" s="11">
        <f t="shared" si="34"/>
        <v>4549495.5999999996</v>
      </c>
      <c r="L662" s="10" t="s">
        <v>41</v>
      </c>
    </row>
    <row r="663" spans="1:12" ht="33.75" hidden="1" x14ac:dyDescent="0.2">
      <c r="A663" s="9" t="s">
        <v>187</v>
      </c>
      <c r="B663" s="9" t="s">
        <v>188</v>
      </c>
      <c r="C663" s="10" t="s">
        <v>189</v>
      </c>
      <c r="D663" s="11">
        <v>4911745.75</v>
      </c>
      <c r="E663" s="11">
        <v>0</v>
      </c>
      <c r="F663" s="11">
        <f t="shared" si="33"/>
        <v>4911745.75</v>
      </c>
      <c r="G663" s="11">
        <v>4911745.54</v>
      </c>
      <c r="H663" s="11"/>
      <c r="I663" s="45">
        <f t="shared" si="35"/>
        <v>4911745.54</v>
      </c>
      <c r="J663" s="11"/>
      <c r="K663" s="11">
        <f t="shared" si="34"/>
        <v>4911745.54</v>
      </c>
      <c r="L663" s="10" t="s">
        <v>42</v>
      </c>
    </row>
    <row r="664" spans="1:12" ht="33.75" hidden="1" x14ac:dyDescent="0.2">
      <c r="A664" s="9" t="s">
        <v>187</v>
      </c>
      <c r="B664" s="9" t="s">
        <v>188</v>
      </c>
      <c r="C664" s="10" t="s">
        <v>189</v>
      </c>
      <c r="D664" s="11">
        <v>1699940.22</v>
      </c>
      <c r="E664" s="11">
        <v>0</v>
      </c>
      <c r="F664" s="11">
        <f t="shared" si="33"/>
        <v>1699940.22</v>
      </c>
      <c r="G664" s="11">
        <v>1699940.22</v>
      </c>
      <c r="H664" s="11"/>
      <c r="I664" s="45">
        <f t="shared" si="35"/>
        <v>1699940.22</v>
      </c>
      <c r="J664" s="11"/>
      <c r="K664" s="11">
        <f t="shared" si="34"/>
        <v>1699940.22</v>
      </c>
      <c r="L664" s="10" t="s">
        <v>43</v>
      </c>
    </row>
    <row r="665" spans="1:12" ht="33.75" hidden="1" x14ac:dyDescent="0.2">
      <c r="A665" s="9" t="s">
        <v>187</v>
      </c>
      <c r="B665" s="9" t="s">
        <v>188</v>
      </c>
      <c r="C665" s="10" t="s">
        <v>189</v>
      </c>
      <c r="D665" s="11">
        <v>1808412.12</v>
      </c>
      <c r="E665" s="11">
        <v>0</v>
      </c>
      <c r="F665" s="11">
        <f t="shared" si="33"/>
        <v>1808412.12</v>
      </c>
      <c r="G665" s="11">
        <v>1808412.12</v>
      </c>
      <c r="H665" s="11"/>
      <c r="I665" s="45">
        <f t="shared" si="35"/>
        <v>1808412.12</v>
      </c>
      <c r="J665" s="11"/>
      <c r="K665" s="11">
        <f t="shared" si="34"/>
        <v>1808412.12</v>
      </c>
      <c r="L665" s="10" t="s">
        <v>44</v>
      </c>
    </row>
    <row r="666" spans="1:12" ht="33.75" hidden="1" x14ac:dyDescent="0.2">
      <c r="A666" s="9" t="s">
        <v>187</v>
      </c>
      <c r="B666" s="9" t="s">
        <v>188</v>
      </c>
      <c r="C666" s="10" t="s">
        <v>189</v>
      </c>
      <c r="D666" s="11">
        <v>3059581.47</v>
      </c>
      <c r="E666" s="11">
        <v>0</v>
      </c>
      <c r="F666" s="11">
        <f t="shared" si="33"/>
        <v>3059581.47</v>
      </c>
      <c r="G666" s="11">
        <v>2948732.23</v>
      </c>
      <c r="H666" s="11"/>
      <c r="I666" s="45">
        <f t="shared" si="35"/>
        <v>2948732.23</v>
      </c>
      <c r="J666" s="11"/>
      <c r="K666" s="11">
        <f t="shared" si="34"/>
        <v>2948732.23</v>
      </c>
      <c r="L666" s="10" t="s">
        <v>45</v>
      </c>
    </row>
    <row r="667" spans="1:12" ht="33.75" hidden="1" x14ac:dyDescent="0.2">
      <c r="A667" s="9" t="s">
        <v>187</v>
      </c>
      <c r="B667" s="9" t="s">
        <v>188</v>
      </c>
      <c r="C667" s="10" t="s">
        <v>189</v>
      </c>
      <c r="D667" s="11">
        <v>1420797.34</v>
      </c>
      <c r="E667" s="11">
        <v>0</v>
      </c>
      <c r="F667" s="11">
        <f t="shared" si="33"/>
        <v>1420797.34</v>
      </c>
      <c r="G667" s="11">
        <v>1221627.98</v>
      </c>
      <c r="H667" s="11"/>
      <c r="I667" s="45">
        <f t="shared" si="35"/>
        <v>1221627.98</v>
      </c>
      <c r="J667" s="11"/>
      <c r="K667" s="11">
        <f t="shared" si="34"/>
        <v>1221627.98</v>
      </c>
      <c r="L667" s="10" t="s">
        <v>46</v>
      </c>
    </row>
    <row r="668" spans="1:12" ht="33.75" hidden="1" x14ac:dyDescent="0.2">
      <c r="A668" s="9" t="s">
        <v>187</v>
      </c>
      <c r="B668" s="9" t="s">
        <v>188</v>
      </c>
      <c r="C668" s="10" t="s">
        <v>189</v>
      </c>
      <c r="D668" s="11">
        <v>555886.5</v>
      </c>
      <c r="E668" s="11">
        <v>0</v>
      </c>
      <c r="F668" s="11">
        <f t="shared" si="33"/>
        <v>555886.5</v>
      </c>
      <c r="G668" s="11">
        <v>555886.5</v>
      </c>
      <c r="H668" s="11"/>
      <c r="I668" s="45">
        <f t="shared" si="35"/>
        <v>555886.5</v>
      </c>
      <c r="J668" s="11"/>
      <c r="K668" s="11">
        <f t="shared" si="34"/>
        <v>555886.5</v>
      </c>
      <c r="L668" s="10" t="s">
        <v>47</v>
      </c>
    </row>
    <row r="669" spans="1:12" ht="33.75" hidden="1" x14ac:dyDescent="0.2">
      <c r="A669" s="9" t="s">
        <v>187</v>
      </c>
      <c r="B669" s="9" t="s">
        <v>188</v>
      </c>
      <c r="C669" s="10" t="s">
        <v>189</v>
      </c>
      <c r="D669" s="11">
        <v>1189027.06</v>
      </c>
      <c r="E669" s="11">
        <v>0</v>
      </c>
      <c r="F669" s="11">
        <f t="shared" si="33"/>
        <v>1189027.06</v>
      </c>
      <c r="G669" s="11">
        <v>1189027.06</v>
      </c>
      <c r="H669" s="11"/>
      <c r="I669" s="45">
        <f t="shared" si="35"/>
        <v>1189027.06</v>
      </c>
      <c r="J669" s="11"/>
      <c r="K669" s="11">
        <f t="shared" si="34"/>
        <v>1189027.06</v>
      </c>
      <c r="L669" s="10" t="s">
        <v>48</v>
      </c>
    </row>
    <row r="670" spans="1:12" s="23" customFormat="1" ht="45" hidden="1" x14ac:dyDescent="0.2">
      <c r="A670" s="20" t="s">
        <v>187</v>
      </c>
      <c r="B670" s="20" t="s">
        <v>190</v>
      </c>
      <c r="C670" s="21" t="s">
        <v>191</v>
      </c>
      <c r="D670" s="22">
        <v>156195</v>
      </c>
      <c r="E670" s="22">
        <v>0</v>
      </c>
      <c r="F670" s="11">
        <f t="shared" si="33"/>
        <v>156195</v>
      </c>
      <c r="G670" s="22">
        <v>147056</v>
      </c>
      <c r="H670" s="22"/>
      <c r="I670" s="45">
        <f t="shared" si="35"/>
        <v>147056</v>
      </c>
      <c r="J670" s="22"/>
      <c r="K670" s="11">
        <f t="shared" si="34"/>
        <v>147056</v>
      </c>
      <c r="L670" s="21" t="s">
        <v>20</v>
      </c>
    </row>
    <row r="671" spans="1:12" ht="45" hidden="1" x14ac:dyDescent="0.2">
      <c r="A671" s="9" t="s">
        <v>187</v>
      </c>
      <c r="B671" s="9" t="s">
        <v>190</v>
      </c>
      <c r="C671" s="10" t="s">
        <v>191</v>
      </c>
      <c r="D671" s="11">
        <v>75750.38</v>
      </c>
      <c r="E671" s="11">
        <v>0</v>
      </c>
      <c r="F671" s="11">
        <f t="shared" si="33"/>
        <v>75750.38</v>
      </c>
      <c r="G671" s="11">
        <v>45695</v>
      </c>
      <c r="H671" s="11"/>
      <c r="I671" s="45">
        <f t="shared" si="35"/>
        <v>45695</v>
      </c>
      <c r="J671" s="11"/>
      <c r="K671" s="11">
        <f t="shared" si="34"/>
        <v>45695</v>
      </c>
      <c r="L671" s="10" t="s">
        <v>21</v>
      </c>
    </row>
    <row r="672" spans="1:12" ht="45" hidden="1" x14ac:dyDescent="0.2">
      <c r="A672" s="9" t="s">
        <v>187</v>
      </c>
      <c r="B672" s="9" t="s">
        <v>190</v>
      </c>
      <c r="C672" s="10" t="s">
        <v>191</v>
      </c>
      <c r="D672" s="11">
        <v>75377.23</v>
      </c>
      <c r="E672" s="11">
        <v>0</v>
      </c>
      <c r="F672" s="11">
        <f t="shared" si="33"/>
        <v>75377.23</v>
      </c>
      <c r="G672" s="11">
        <v>0</v>
      </c>
      <c r="H672" s="11"/>
      <c r="I672" s="45">
        <f t="shared" si="35"/>
        <v>0</v>
      </c>
      <c r="J672" s="11"/>
      <c r="K672" s="11">
        <f t="shared" si="34"/>
        <v>0</v>
      </c>
      <c r="L672" s="10" t="s">
        <v>22</v>
      </c>
    </row>
    <row r="673" spans="1:12" ht="45" hidden="1" x14ac:dyDescent="0.2">
      <c r="A673" s="9" t="s">
        <v>187</v>
      </c>
      <c r="B673" s="9" t="s">
        <v>190</v>
      </c>
      <c r="C673" s="10" t="s">
        <v>191</v>
      </c>
      <c r="D673" s="11">
        <v>28519.91</v>
      </c>
      <c r="E673" s="11">
        <v>0</v>
      </c>
      <c r="F673" s="11">
        <f t="shared" ref="F673:F727" si="36">D673</f>
        <v>28519.91</v>
      </c>
      <c r="G673" s="11">
        <v>0</v>
      </c>
      <c r="H673" s="11"/>
      <c r="I673" s="45">
        <f t="shared" si="35"/>
        <v>0</v>
      </c>
      <c r="J673" s="11"/>
      <c r="K673" s="11">
        <f t="shared" si="34"/>
        <v>0</v>
      </c>
      <c r="L673" s="10" t="s">
        <v>23</v>
      </c>
    </row>
    <row r="674" spans="1:12" ht="45" hidden="1" x14ac:dyDescent="0.2">
      <c r="A674" s="9" t="s">
        <v>187</v>
      </c>
      <c r="B674" s="9" t="s">
        <v>190</v>
      </c>
      <c r="C674" s="10" t="s">
        <v>191</v>
      </c>
      <c r="D674" s="11">
        <v>75750.38</v>
      </c>
      <c r="E674" s="11">
        <v>0</v>
      </c>
      <c r="F674" s="11">
        <f t="shared" si="36"/>
        <v>75750.38</v>
      </c>
      <c r="G674" s="11">
        <v>0</v>
      </c>
      <c r="H674" s="11"/>
      <c r="I674" s="45">
        <f t="shared" si="35"/>
        <v>0</v>
      </c>
      <c r="J674" s="11"/>
      <c r="K674" s="11">
        <f t="shared" si="34"/>
        <v>0</v>
      </c>
      <c r="L674" s="10" t="s">
        <v>24</v>
      </c>
    </row>
    <row r="675" spans="1:12" ht="45" hidden="1" x14ac:dyDescent="0.2">
      <c r="A675" s="9" t="s">
        <v>187</v>
      </c>
      <c r="B675" s="9" t="s">
        <v>190</v>
      </c>
      <c r="C675" s="10" t="s">
        <v>191</v>
      </c>
      <c r="D675" s="11">
        <v>75750.38</v>
      </c>
      <c r="E675" s="11">
        <v>0</v>
      </c>
      <c r="F675" s="11">
        <f t="shared" si="36"/>
        <v>75750.38</v>
      </c>
      <c r="G675" s="11">
        <v>27417</v>
      </c>
      <c r="H675" s="11"/>
      <c r="I675" s="45">
        <f t="shared" si="35"/>
        <v>27417</v>
      </c>
      <c r="J675" s="11"/>
      <c r="K675" s="11">
        <f t="shared" si="34"/>
        <v>27417</v>
      </c>
      <c r="L675" s="10" t="s">
        <v>25</v>
      </c>
    </row>
    <row r="676" spans="1:12" ht="45" hidden="1" x14ac:dyDescent="0.2">
      <c r="A676" s="9" t="s">
        <v>187</v>
      </c>
      <c r="B676" s="9" t="s">
        <v>190</v>
      </c>
      <c r="C676" s="10" t="s">
        <v>191</v>
      </c>
      <c r="D676" s="11">
        <v>51617.37</v>
      </c>
      <c r="E676" s="11">
        <v>0</v>
      </c>
      <c r="F676" s="11">
        <f t="shared" si="36"/>
        <v>51617.37</v>
      </c>
      <c r="G676" s="11">
        <v>0</v>
      </c>
      <c r="H676" s="11"/>
      <c r="I676" s="45">
        <f t="shared" si="35"/>
        <v>0</v>
      </c>
      <c r="J676" s="11"/>
      <c r="K676" s="11">
        <f t="shared" si="34"/>
        <v>0</v>
      </c>
      <c r="L676" s="10" t="s">
        <v>26</v>
      </c>
    </row>
    <row r="677" spans="1:12" ht="45" hidden="1" x14ac:dyDescent="0.2">
      <c r="A677" s="9" t="s">
        <v>187</v>
      </c>
      <c r="B677" s="9" t="s">
        <v>190</v>
      </c>
      <c r="C677" s="10" t="s">
        <v>191</v>
      </c>
      <c r="D677" s="11">
        <v>74630.92</v>
      </c>
      <c r="E677" s="11">
        <v>0</v>
      </c>
      <c r="F677" s="11">
        <f t="shared" si="36"/>
        <v>74630.92</v>
      </c>
      <c r="G677" s="11">
        <v>55656.54</v>
      </c>
      <c r="H677" s="11"/>
      <c r="I677" s="45">
        <f t="shared" si="35"/>
        <v>55656.54</v>
      </c>
      <c r="J677" s="11"/>
      <c r="K677" s="11">
        <f t="shared" si="34"/>
        <v>55656.54</v>
      </c>
      <c r="L677" s="10" t="s">
        <v>27</v>
      </c>
    </row>
    <row r="678" spans="1:12" ht="45" hidden="1" x14ac:dyDescent="0.2">
      <c r="A678" s="9" t="s">
        <v>187</v>
      </c>
      <c r="B678" s="9" t="s">
        <v>190</v>
      </c>
      <c r="C678" s="10" t="s">
        <v>191</v>
      </c>
      <c r="D678" s="11">
        <v>147686.24</v>
      </c>
      <c r="E678" s="11">
        <v>0</v>
      </c>
      <c r="F678" s="11">
        <f t="shared" si="36"/>
        <v>147686.24</v>
      </c>
      <c r="G678" s="11">
        <v>138455.85</v>
      </c>
      <c r="H678" s="11"/>
      <c r="I678" s="45">
        <f t="shared" si="35"/>
        <v>138455.85</v>
      </c>
      <c r="J678" s="11"/>
      <c r="K678" s="11">
        <f t="shared" si="34"/>
        <v>138455.85</v>
      </c>
      <c r="L678" s="10" t="s">
        <v>28</v>
      </c>
    </row>
    <row r="679" spans="1:12" ht="45" hidden="1" x14ac:dyDescent="0.2">
      <c r="A679" s="9" t="s">
        <v>187</v>
      </c>
      <c r="B679" s="9" t="s">
        <v>190</v>
      </c>
      <c r="C679" s="10" t="s">
        <v>191</v>
      </c>
      <c r="D679" s="11">
        <v>75377.23</v>
      </c>
      <c r="E679" s="11">
        <v>0</v>
      </c>
      <c r="F679" s="11">
        <f t="shared" si="36"/>
        <v>75377.23</v>
      </c>
      <c r="G679" s="11">
        <v>0</v>
      </c>
      <c r="H679" s="11"/>
      <c r="I679" s="45">
        <f t="shared" si="35"/>
        <v>0</v>
      </c>
      <c r="J679" s="11"/>
      <c r="K679" s="11">
        <f t="shared" si="34"/>
        <v>0</v>
      </c>
      <c r="L679" s="10" t="s">
        <v>29</v>
      </c>
    </row>
    <row r="680" spans="1:12" ht="45" hidden="1" x14ac:dyDescent="0.2">
      <c r="A680" s="9" t="s">
        <v>187</v>
      </c>
      <c r="B680" s="9" t="s">
        <v>190</v>
      </c>
      <c r="C680" s="10" t="s">
        <v>191</v>
      </c>
      <c r="D680" s="11">
        <v>75377.23</v>
      </c>
      <c r="E680" s="11">
        <v>0</v>
      </c>
      <c r="F680" s="11">
        <f t="shared" si="36"/>
        <v>75377.23</v>
      </c>
      <c r="G680" s="11">
        <v>53310.83</v>
      </c>
      <c r="H680" s="11"/>
      <c r="I680" s="45">
        <f t="shared" si="35"/>
        <v>53310.83</v>
      </c>
      <c r="J680" s="11"/>
      <c r="K680" s="11">
        <f t="shared" si="34"/>
        <v>53310.83</v>
      </c>
      <c r="L680" s="10" t="s">
        <v>30</v>
      </c>
    </row>
    <row r="681" spans="1:12" ht="45" hidden="1" x14ac:dyDescent="0.2">
      <c r="A681" s="9" t="s">
        <v>187</v>
      </c>
      <c r="B681" s="9" t="s">
        <v>190</v>
      </c>
      <c r="C681" s="10" t="s">
        <v>191</v>
      </c>
      <c r="D681" s="11">
        <v>75750.38</v>
      </c>
      <c r="E681" s="11">
        <v>0</v>
      </c>
      <c r="F681" s="11">
        <f t="shared" si="36"/>
        <v>75750.38</v>
      </c>
      <c r="G681" s="11">
        <v>9415.23</v>
      </c>
      <c r="H681" s="11"/>
      <c r="I681" s="45">
        <f t="shared" si="35"/>
        <v>9415.23</v>
      </c>
      <c r="J681" s="11"/>
      <c r="K681" s="11">
        <f t="shared" si="34"/>
        <v>9415.23</v>
      </c>
      <c r="L681" s="10" t="s">
        <v>31</v>
      </c>
    </row>
    <row r="682" spans="1:12" ht="45" hidden="1" x14ac:dyDescent="0.2">
      <c r="A682" s="9" t="s">
        <v>187</v>
      </c>
      <c r="B682" s="9" t="s">
        <v>190</v>
      </c>
      <c r="C682" s="10" t="s">
        <v>191</v>
      </c>
      <c r="D682" s="11">
        <v>75377.23</v>
      </c>
      <c r="E682" s="11">
        <v>0</v>
      </c>
      <c r="F682" s="11">
        <f t="shared" si="36"/>
        <v>75377.23</v>
      </c>
      <c r="G682" s="11">
        <v>59550.8</v>
      </c>
      <c r="H682" s="11"/>
      <c r="I682" s="45">
        <f t="shared" si="35"/>
        <v>59550.8</v>
      </c>
      <c r="J682" s="11"/>
      <c r="K682" s="11">
        <f t="shared" si="34"/>
        <v>59550.8</v>
      </c>
      <c r="L682" s="10" t="s">
        <v>32</v>
      </c>
    </row>
    <row r="683" spans="1:12" ht="45" hidden="1" x14ac:dyDescent="0.2">
      <c r="A683" s="9" t="s">
        <v>187</v>
      </c>
      <c r="B683" s="9" t="s">
        <v>190</v>
      </c>
      <c r="C683" s="10" t="s">
        <v>191</v>
      </c>
      <c r="D683" s="11">
        <v>36830.239999999998</v>
      </c>
      <c r="E683" s="11">
        <v>0</v>
      </c>
      <c r="F683" s="11">
        <f t="shared" si="36"/>
        <v>36830.239999999998</v>
      </c>
      <c r="G683" s="11">
        <v>0</v>
      </c>
      <c r="H683" s="11"/>
      <c r="I683" s="45">
        <f t="shared" si="35"/>
        <v>0</v>
      </c>
      <c r="J683" s="11"/>
      <c r="K683" s="11">
        <f t="shared" si="34"/>
        <v>0</v>
      </c>
      <c r="L683" s="10" t="s">
        <v>33</v>
      </c>
    </row>
    <row r="684" spans="1:12" ht="45" hidden="1" x14ac:dyDescent="0.2">
      <c r="A684" s="9" t="s">
        <v>187</v>
      </c>
      <c r="B684" s="9" t="s">
        <v>190</v>
      </c>
      <c r="C684" s="10" t="s">
        <v>191</v>
      </c>
      <c r="D684" s="11">
        <v>74630.92</v>
      </c>
      <c r="E684" s="11">
        <v>0</v>
      </c>
      <c r="F684" s="11">
        <f t="shared" si="36"/>
        <v>74630.92</v>
      </c>
      <c r="G684" s="11">
        <v>0</v>
      </c>
      <c r="H684" s="11"/>
      <c r="I684" s="45">
        <f t="shared" si="35"/>
        <v>0</v>
      </c>
      <c r="J684" s="11"/>
      <c r="K684" s="11">
        <f t="shared" si="34"/>
        <v>0</v>
      </c>
      <c r="L684" s="10" t="s">
        <v>34</v>
      </c>
    </row>
    <row r="685" spans="1:12" ht="45" hidden="1" x14ac:dyDescent="0.2">
      <c r="A685" s="9" t="s">
        <v>187</v>
      </c>
      <c r="B685" s="9" t="s">
        <v>190</v>
      </c>
      <c r="C685" s="10" t="s">
        <v>191</v>
      </c>
      <c r="D685" s="11">
        <v>32345.8</v>
      </c>
      <c r="E685" s="11">
        <v>0</v>
      </c>
      <c r="F685" s="11">
        <f t="shared" si="36"/>
        <v>32345.8</v>
      </c>
      <c r="G685" s="11">
        <v>0</v>
      </c>
      <c r="H685" s="11"/>
      <c r="I685" s="45">
        <f t="shared" si="35"/>
        <v>0</v>
      </c>
      <c r="J685" s="11"/>
      <c r="K685" s="11">
        <f t="shared" si="34"/>
        <v>0</v>
      </c>
      <c r="L685" s="10" t="s">
        <v>35</v>
      </c>
    </row>
    <row r="686" spans="1:12" ht="45" hidden="1" x14ac:dyDescent="0.2">
      <c r="A686" s="9" t="s">
        <v>187</v>
      </c>
      <c r="B686" s="9" t="s">
        <v>190</v>
      </c>
      <c r="C686" s="10" t="s">
        <v>191</v>
      </c>
      <c r="D686" s="11">
        <v>74630.92</v>
      </c>
      <c r="E686" s="11">
        <v>0</v>
      </c>
      <c r="F686" s="11">
        <f t="shared" si="36"/>
        <v>74630.92</v>
      </c>
      <c r="G686" s="11">
        <v>73112</v>
      </c>
      <c r="H686" s="11"/>
      <c r="I686" s="45">
        <f t="shared" si="35"/>
        <v>73112</v>
      </c>
      <c r="J686" s="11"/>
      <c r="K686" s="11">
        <f t="shared" si="34"/>
        <v>73112</v>
      </c>
      <c r="L686" s="10" t="s">
        <v>36</v>
      </c>
    </row>
    <row r="687" spans="1:12" ht="45" hidden="1" x14ac:dyDescent="0.2">
      <c r="A687" s="9" t="s">
        <v>187</v>
      </c>
      <c r="B687" s="9" t="s">
        <v>190</v>
      </c>
      <c r="C687" s="10" t="s">
        <v>191</v>
      </c>
      <c r="D687" s="11">
        <v>75377.23</v>
      </c>
      <c r="E687" s="11">
        <v>0</v>
      </c>
      <c r="F687" s="11">
        <f t="shared" si="36"/>
        <v>75377.23</v>
      </c>
      <c r="G687" s="11">
        <v>46060.56</v>
      </c>
      <c r="H687" s="11"/>
      <c r="I687" s="45">
        <f t="shared" si="35"/>
        <v>46060.56</v>
      </c>
      <c r="J687" s="11"/>
      <c r="K687" s="11">
        <f t="shared" si="34"/>
        <v>46060.56</v>
      </c>
      <c r="L687" s="10" t="s">
        <v>37</v>
      </c>
    </row>
    <row r="688" spans="1:12" ht="45" hidden="1" x14ac:dyDescent="0.2">
      <c r="A688" s="9" t="s">
        <v>187</v>
      </c>
      <c r="B688" s="9" t="s">
        <v>190</v>
      </c>
      <c r="C688" s="10" t="s">
        <v>191</v>
      </c>
      <c r="D688" s="11">
        <v>27828.26</v>
      </c>
      <c r="E688" s="11">
        <v>0</v>
      </c>
      <c r="F688" s="11">
        <f t="shared" si="36"/>
        <v>27828.26</v>
      </c>
      <c r="G688" s="11">
        <v>27823.67</v>
      </c>
      <c r="H688" s="11"/>
      <c r="I688" s="45">
        <f t="shared" si="35"/>
        <v>27823.67</v>
      </c>
      <c r="J688" s="11"/>
      <c r="K688" s="11">
        <f t="shared" si="34"/>
        <v>27823.67</v>
      </c>
      <c r="L688" s="10" t="s">
        <v>38</v>
      </c>
    </row>
    <row r="689" spans="1:12" ht="45" hidden="1" x14ac:dyDescent="0.2">
      <c r="A689" s="9" t="s">
        <v>187</v>
      </c>
      <c r="B689" s="9" t="s">
        <v>190</v>
      </c>
      <c r="C689" s="10" t="s">
        <v>191</v>
      </c>
      <c r="D689" s="11">
        <v>61344.57</v>
      </c>
      <c r="E689" s="11">
        <v>0</v>
      </c>
      <c r="F689" s="11">
        <f t="shared" si="36"/>
        <v>61344.57</v>
      </c>
      <c r="G689" s="11">
        <v>0</v>
      </c>
      <c r="H689" s="11"/>
      <c r="I689" s="45">
        <f t="shared" si="35"/>
        <v>0</v>
      </c>
      <c r="J689" s="11"/>
      <c r="K689" s="11">
        <f t="shared" si="34"/>
        <v>0</v>
      </c>
      <c r="L689" s="10" t="s">
        <v>39</v>
      </c>
    </row>
    <row r="690" spans="1:12" ht="45" hidden="1" x14ac:dyDescent="0.2">
      <c r="A690" s="9" t="s">
        <v>187</v>
      </c>
      <c r="B690" s="9" t="s">
        <v>190</v>
      </c>
      <c r="C690" s="10" t="s">
        <v>191</v>
      </c>
      <c r="D690" s="11">
        <v>103996.06</v>
      </c>
      <c r="E690" s="11">
        <v>0</v>
      </c>
      <c r="F690" s="11">
        <f t="shared" si="36"/>
        <v>103996.06</v>
      </c>
      <c r="G690" s="11">
        <v>91120.58</v>
      </c>
      <c r="H690" s="11"/>
      <c r="I690" s="45">
        <f t="shared" si="35"/>
        <v>91120.58</v>
      </c>
      <c r="J690" s="11"/>
      <c r="K690" s="11">
        <f t="shared" si="34"/>
        <v>91120.58</v>
      </c>
      <c r="L690" s="10" t="s">
        <v>40</v>
      </c>
    </row>
    <row r="691" spans="1:12" ht="45" hidden="1" x14ac:dyDescent="0.2">
      <c r="A691" s="9" t="s">
        <v>187</v>
      </c>
      <c r="B691" s="9" t="s">
        <v>190</v>
      </c>
      <c r="C691" s="10" t="s">
        <v>191</v>
      </c>
      <c r="D691" s="11">
        <v>74630.92</v>
      </c>
      <c r="E691" s="11">
        <v>0</v>
      </c>
      <c r="F691" s="11">
        <f t="shared" si="36"/>
        <v>74630.92</v>
      </c>
      <c r="G691" s="11">
        <v>73112</v>
      </c>
      <c r="H691" s="11"/>
      <c r="I691" s="45">
        <f t="shared" si="35"/>
        <v>73112</v>
      </c>
      <c r="J691" s="11"/>
      <c r="K691" s="11">
        <f t="shared" si="34"/>
        <v>73112</v>
      </c>
      <c r="L691" s="10" t="s">
        <v>41</v>
      </c>
    </row>
    <row r="692" spans="1:12" ht="45" hidden="1" x14ac:dyDescent="0.2">
      <c r="A692" s="9" t="s">
        <v>187</v>
      </c>
      <c r="B692" s="9" t="s">
        <v>190</v>
      </c>
      <c r="C692" s="10" t="s">
        <v>191</v>
      </c>
      <c r="D692" s="11">
        <v>281065.38</v>
      </c>
      <c r="E692" s="11">
        <v>0</v>
      </c>
      <c r="F692" s="11">
        <f t="shared" si="36"/>
        <v>281065.38</v>
      </c>
      <c r="G692" s="11">
        <v>278865.21000000002</v>
      </c>
      <c r="H692" s="11"/>
      <c r="I692" s="45">
        <f t="shared" si="35"/>
        <v>278865.21000000002</v>
      </c>
      <c r="J692" s="11"/>
      <c r="K692" s="11">
        <f t="shared" si="34"/>
        <v>278865.21000000002</v>
      </c>
      <c r="L692" s="10" t="s">
        <v>42</v>
      </c>
    </row>
    <row r="693" spans="1:12" ht="45" hidden="1" x14ac:dyDescent="0.2">
      <c r="A693" s="9" t="s">
        <v>187</v>
      </c>
      <c r="B693" s="9" t="s">
        <v>190</v>
      </c>
      <c r="C693" s="10" t="s">
        <v>191</v>
      </c>
      <c r="D693" s="11">
        <v>31767.69</v>
      </c>
      <c r="E693" s="11">
        <v>0</v>
      </c>
      <c r="F693" s="11">
        <f t="shared" si="36"/>
        <v>31767.69</v>
      </c>
      <c r="G693" s="11">
        <v>30979.01</v>
      </c>
      <c r="H693" s="11"/>
      <c r="I693" s="45">
        <f t="shared" si="35"/>
        <v>30979.01</v>
      </c>
      <c r="J693" s="11"/>
      <c r="K693" s="11">
        <f t="shared" si="34"/>
        <v>30979.01</v>
      </c>
      <c r="L693" s="10" t="s">
        <v>43</v>
      </c>
    </row>
    <row r="694" spans="1:12" ht="45" hidden="1" x14ac:dyDescent="0.2">
      <c r="A694" s="9" t="s">
        <v>187</v>
      </c>
      <c r="B694" s="9" t="s">
        <v>190</v>
      </c>
      <c r="C694" s="10" t="s">
        <v>191</v>
      </c>
      <c r="D694" s="11">
        <v>74630.92</v>
      </c>
      <c r="E694" s="11">
        <v>0</v>
      </c>
      <c r="F694" s="11">
        <f t="shared" si="36"/>
        <v>74630.92</v>
      </c>
      <c r="G694" s="11">
        <v>0</v>
      </c>
      <c r="H694" s="11"/>
      <c r="I694" s="45">
        <f t="shared" si="35"/>
        <v>0</v>
      </c>
      <c r="J694" s="11"/>
      <c r="K694" s="11">
        <f t="shared" si="34"/>
        <v>0</v>
      </c>
      <c r="L694" s="10" t="s">
        <v>44</v>
      </c>
    </row>
    <row r="695" spans="1:12" ht="45" hidden="1" x14ac:dyDescent="0.2">
      <c r="A695" s="9" t="s">
        <v>187</v>
      </c>
      <c r="B695" s="9" t="s">
        <v>190</v>
      </c>
      <c r="C695" s="10" t="s">
        <v>191</v>
      </c>
      <c r="D695" s="11">
        <v>124284.53</v>
      </c>
      <c r="E695" s="11">
        <v>0</v>
      </c>
      <c r="F695" s="11">
        <f t="shared" si="36"/>
        <v>124284.53</v>
      </c>
      <c r="G695" s="11">
        <v>63973</v>
      </c>
      <c r="H695" s="11"/>
      <c r="I695" s="45">
        <f t="shared" si="35"/>
        <v>63973</v>
      </c>
      <c r="J695" s="11"/>
      <c r="K695" s="11">
        <f t="shared" si="34"/>
        <v>63973</v>
      </c>
      <c r="L695" s="10" t="s">
        <v>45</v>
      </c>
    </row>
    <row r="696" spans="1:12" ht="45" hidden="1" x14ac:dyDescent="0.2">
      <c r="A696" s="9" t="s">
        <v>187</v>
      </c>
      <c r="B696" s="9" t="s">
        <v>190</v>
      </c>
      <c r="C696" s="10" t="s">
        <v>191</v>
      </c>
      <c r="D696" s="11">
        <v>83080.210000000006</v>
      </c>
      <c r="E696" s="11">
        <v>0</v>
      </c>
      <c r="F696" s="11">
        <f t="shared" si="36"/>
        <v>83080.210000000006</v>
      </c>
      <c r="G696" s="11">
        <v>0</v>
      </c>
      <c r="H696" s="11"/>
      <c r="I696" s="45">
        <f t="shared" si="35"/>
        <v>0</v>
      </c>
      <c r="J696" s="11"/>
      <c r="K696" s="11">
        <f t="shared" si="34"/>
        <v>0</v>
      </c>
      <c r="L696" s="10" t="s">
        <v>46</v>
      </c>
    </row>
    <row r="697" spans="1:12" ht="45" hidden="1" x14ac:dyDescent="0.2">
      <c r="A697" s="9" t="s">
        <v>187</v>
      </c>
      <c r="B697" s="9" t="s">
        <v>190</v>
      </c>
      <c r="C697" s="10" t="s">
        <v>191</v>
      </c>
      <c r="D697" s="11">
        <v>75750.38</v>
      </c>
      <c r="E697" s="11">
        <v>0</v>
      </c>
      <c r="F697" s="11">
        <f t="shared" si="36"/>
        <v>75750.38</v>
      </c>
      <c r="G697" s="11">
        <v>37104.339999999997</v>
      </c>
      <c r="H697" s="11"/>
      <c r="I697" s="45">
        <f t="shared" si="35"/>
        <v>37104.339999999997</v>
      </c>
      <c r="J697" s="11"/>
      <c r="K697" s="11">
        <f t="shared" si="34"/>
        <v>37104.339999999997</v>
      </c>
      <c r="L697" s="10" t="s">
        <v>47</v>
      </c>
    </row>
    <row r="698" spans="1:12" ht="45" hidden="1" x14ac:dyDescent="0.2">
      <c r="A698" s="9" t="s">
        <v>187</v>
      </c>
      <c r="B698" s="9" t="s">
        <v>190</v>
      </c>
      <c r="C698" s="10" t="s">
        <v>191</v>
      </c>
      <c r="D698" s="11">
        <v>75526.490000000005</v>
      </c>
      <c r="E698" s="11">
        <v>0</v>
      </c>
      <c r="F698" s="11">
        <f t="shared" si="36"/>
        <v>75526.490000000005</v>
      </c>
      <c r="G698" s="11">
        <v>73989.350000000006</v>
      </c>
      <c r="H698" s="11"/>
      <c r="I698" s="45">
        <f t="shared" si="35"/>
        <v>73989.350000000006</v>
      </c>
      <c r="J698" s="11"/>
      <c r="K698" s="11">
        <f t="shared" si="34"/>
        <v>73989.350000000006</v>
      </c>
      <c r="L698" s="10" t="s">
        <v>48</v>
      </c>
    </row>
    <row r="699" spans="1:12" s="23" customFormat="1" ht="45" hidden="1" x14ac:dyDescent="0.2">
      <c r="A699" s="20" t="s">
        <v>187</v>
      </c>
      <c r="B699" s="20" t="s">
        <v>192</v>
      </c>
      <c r="C699" s="21" t="s">
        <v>193</v>
      </c>
      <c r="D699" s="22">
        <v>15582797.16</v>
      </c>
      <c r="E699" s="22">
        <v>0</v>
      </c>
      <c r="F699" s="11">
        <f t="shared" si="36"/>
        <v>15582797.16</v>
      </c>
      <c r="G699" s="22">
        <v>15028499.08</v>
      </c>
      <c r="H699" s="22"/>
      <c r="I699" s="45">
        <f t="shared" si="35"/>
        <v>15028499.08</v>
      </c>
      <c r="J699" s="22"/>
      <c r="K699" s="11">
        <f t="shared" si="34"/>
        <v>15028499.08</v>
      </c>
      <c r="L699" s="21" t="s">
        <v>20</v>
      </c>
    </row>
    <row r="700" spans="1:12" ht="45" hidden="1" x14ac:dyDescent="0.2">
      <c r="A700" s="9" t="s">
        <v>187</v>
      </c>
      <c r="B700" s="9" t="s">
        <v>192</v>
      </c>
      <c r="C700" s="10" t="s">
        <v>193</v>
      </c>
      <c r="D700" s="11">
        <v>18034916.120000001</v>
      </c>
      <c r="E700" s="11">
        <v>0</v>
      </c>
      <c r="F700" s="11">
        <f t="shared" si="36"/>
        <v>18034916.120000001</v>
      </c>
      <c r="G700" s="11">
        <v>17689196.059999999</v>
      </c>
      <c r="H700" s="11"/>
      <c r="I700" s="45">
        <f t="shared" si="35"/>
        <v>17689196.059999999</v>
      </c>
      <c r="J700" s="11"/>
      <c r="K700" s="11">
        <f t="shared" si="34"/>
        <v>17689196.059999999</v>
      </c>
      <c r="L700" s="10" t="s">
        <v>21</v>
      </c>
    </row>
    <row r="701" spans="1:12" ht="45" hidden="1" x14ac:dyDescent="0.2">
      <c r="A701" s="9" t="s">
        <v>187</v>
      </c>
      <c r="B701" s="9" t="s">
        <v>192</v>
      </c>
      <c r="C701" s="10" t="s">
        <v>193</v>
      </c>
      <c r="D701" s="11">
        <v>15825759.99</v>
      </c>
      <c r="E701" s="11">
        <v>0</v>
      </c>
      <c r="F701" s="11">
        <f t="shared" si="36"/>
        <v>15825759.99</v>
      </c>
      <c r="G701" s="11">
        <v>15677982.699999999</v>
      </c>
      <c r="H701" s="11"/>
      <c r="I701" s="45">
        <f t="shared" si="35"/>
        <v>15677982.699999999</v>
      </c>
      <c r="J701" s="11"/>
      <c r="K701" s="11">
        <f t="shared" si="34"/>
        <v>15677982.699999999</v>
      </c>
      <c r="L701" s="10" t="s">
        <v>22</v>
      </c>
    </row>
    <row r="702" spans="1:12" ht="45" hidden="1" x14ac:dyDescent="0.2">
      <c r="A702" s="9" t="s">
        <v>187</v>
      </c>
      <c r="B702" s="9" t="s">
        <v>192</v>
      </c>
      <c r="C702" s="10" t="s">
        <v>193</v>
      </c>
      <c r="D702" s="11">
        <v>5015160.07</v>
      </c>
      <c r="E702" s="11">
        <v>0</v>
      </c>
      <c r="F702" s="11">
        <f t="shared" si="36"/>
        <v>5015160.07</v>
      </c>
      <c r="G702" s="11">
        <v>5015160.07</v>
      </c>
      <c r="H702" s="11"/>
      <c r="I702" s="45">
        <f t="shared" si="35"/>
        <v>5015160.07</v>
      </c>
      <c r="J702" s="11"/>
      <c r="K702" s="11">
        <f t="shared" si="34"/>
        <v>5015160.07</v>
      </c>
      <c r="L702" s="10" t="s">
        <v>23</v>
      </c>
    </row>
    <row r="703" spans="1:12" ht="45" hidden="1" x14ac:dyDescent="0.2">
      <c r="A703" s="9" t="s">
        <v>187</v>
      </c>
      <c r="B703" s="9" t="s">
        <v>192</v>
      </c>
      <c r="C703" s="10" t="s">
        <v>193</v>
      </c>
      <c r="D703" s="11">
        <v>1263018.8799999999</v>
      </c>
      <c r="E703" s="11">
        <v>0</v>
      </c>
      <c r="F703" s="11">
        <f t="shared" si="36"/>
        <v>1263018.8799999999</v>
      </c>
      <c r="G703" s="11">
        <v>1262879.2</v>
      </c>
      <c r="H703" s="11"/>
      <c r="I703" s="45">
        <f t="shared" si="35"/>
        <v>1262879.2</v>
      </c>
      <c r="J703" s="11"/>
      <c r="K703" s="11">
        <f t="shared" si="34"/>
        <v>1262879.2</v>
      </c>
      <c r="L703" s="10" t="s">
        <v>24</v>
      </c>
    </row>
    <row r="704" spans="1:12" ht="45" hidden="1" x14ac:dyDescent="0.2">
      <c r="A704" s="9" t="s">
        <v>187</v>
      </c>
      <c r="B704" s="9" t="s">
        <v>192</v>
      </c>
      <c r="C704" s="10" t="s">
        <v>193</v>
      </c>
      <c r="D704" s="11">
        <v>10533154.42</v>
      </c>
      <c r="E704" s="11">
        <v>0</v>
      </c>
      <c r="F704" s="11">
        <f t="shared" si="36"/>
        <v>10533154.42</v>
      </c>
      <c r="G704" s="11">
        <v>10164921.970000001</v>
      </c>
      <c r="H704" s="11"/>
      <c r="I704" s="45">
        <f t="shared" si="35"/>
        <v>10164921.970000001</v>
      </c>
      <c r="J704" s="11"/>
      <c r="K704" s="11">
        <f t="shared" si="34"/>
        <v>10164921.970000001</v>
      </c>
      <c r="L704" s="10" t="s">
        <v>25</v>
      </c>
    </row>
    <row r="705" spans="1:12" ht="45" hidden="1" x14ac:dyDescent="0.2">
      <c r="A705" s="9" t="s">
        <v>187</v>
      </c>
      <c r="B705" s="9" t="s">
        <v>192</v>
      </c>
      <c r="C705" s="10" t="s">
        <v>193</v>
      </c>
      <c r="D705" s="11">
        <v>11714660.98</v>
      </c>
      <c r="E705" s="11">
        <v>0</v>
      </c>
      <c r="F705" s="11">
        <f t="shared" si="36"/>
        <v>11714660.98</v>
      </c>
      <c r="G705" s="11">
        <v>11327796</v>
      </c>
      <c r="H705" s="11"/>
      <c r="I705" s="45">
        <f t="shared" si="35"/>
        <v>11327796</v>
      </c>
      <c r="J705" s="11"/>
      <c r="K705" s="11">
        <f t="shared" si="34"/>
        <v>11327796</v>
      </c>
      <c r="L705" s="10" t="s">
        <v>26</v>
      </c>
    </row>
    <row r="706" spans="1:12" ht="45" hidden="1" x14ac:dyDescent="0.2">
      <c r="A706" s="9" t="s">
        <v>187</v>
      </c>
      <c r="B706" s="9" t="s">
        <v>192</v>
      </c>
      <c r="C706" s="10" t="s">
        <v>193</v>
      </c>
      <c r="D706" s="11">
        <v>14339538.560000001</v>
      </c>
      <c r="E706" s="11">
        <v>0</v>
      </c>
      <c r="F706" s="11">
        <f t="shared" si="36"/>
        <v>14339538.560000001</v>
      </c>
      <c r="G706" s="11">
        <v>14266057.01</v>
      </c>
      <c r="H706" s="11"/>
      <c r="I706" s="45">
        <f t="shared" si="35"/>
        <v>14266057.01</v>
      </c>
      <c r="J706" s="11"/>
      <c r="K706" s="11">
        <f t="shared" si="34"/>
        <v>14266057.01</v>
      </c>
      <c r="L706" s="10" t="s">
        <v>27</v>
      </c>
    </row>
    <row r="707" spans="1:12" ht="45" hidden="1" x14ac:dyDescent="0.2">
      <c r="A707" s="9" t="s">
        <v>187</v>
      </c>
      <c r="B707" s="9" t="s">
        <v>192</v>
      </c>
      <c r="C707" s="10" t="s">
        <v>193</v>
      </c>
      <c r="D707" s="11">
        <v>9690123.0999999996</v>
      </c>
      <c r="E707" s="11">
        <v>0</v>
      </c>
      <c r="F707" s="11">
        <f t="shared" si="36"/>
        <v>9690123.0999999996</v>
      </c>
      <c r="G707" s="11">
        <v>9381677.8000000007</v>
      </c>
      <c r="H707" s="11"/>
      <c r="I707" s="45">
        <f t="shared" si="35"/>
        <v>9381677.8000000007</v>
      </c>
      <c r="J707" s="11"/>
      <c r="K707" s="11">
        <f t="shared" si="34"/>
        <v>9381677.8000000007</v>
      </c>
      <c r="L707" s="10" t="s">
        <v>28</v>
      </c>
    </row>
    <row r="708" spans="1:12" ht="45" hidden="1" x14ac:dyDescent="0.2">
      <c r="A708" s="9" t="s">
        <v>187</v>
      </c>
      <c r="B708" s="9" t="s">
        <v>192</v>
      </c>
      <c r="C708" s="10" t="s">
        <v>193</v>
      </c>
      <c r="D708" s="11">
        <v>12602450.039999999</v>
      </c>
      <c r="E708" s="11">
        <v>0</v>
      </c>
      <c r="F708" s="11">
        <f t="shared" si="36"/>
        <v>12602450.039999999</v>
      </c>
      <c r="G708" s="11">
        <v>12400394.210000001</v>
      </c>
      <c r="H708" s="11"/>
      <c r="I708" s="45">
        <f t="shared" si="35"/>
        <v>12400394.210000001</v>
      </c>
      <c r="J708" s="11"/>
      <c r="K708" s="11">
        <f t="shared" ref="K708:K727" si="37">G708</f>
        <v>12400394.210000001</v>
      </c>
      <c r="L708" s="10" t="s">
        <v>29</v>
      </c>
    </row>
    <row r="709" spans="1:12" ht="45" hidden="1" x14ac:dyDescent="0.2">
      <c r="A709" s="9" t="s">
        <v>187</v>
      </c>
      <c r="B709" s="9" t="s">
        <v>192</v>
      </c>
      <c r="C709" s="10" t="s">
        <v>193</v>
      </c>
      <c r="D709" s="11">
        <v>6609301.2999999998</v>
      </c>
      <c r="E709" s="11">
        <v>0</v>
      </c>
      <c r="F709" s="11">
        <f t="shared" si="36"/>
        <v>6609301.2999999998</v>
      </c>
      <c r="G709" s="11">
        <v>6584207.7300000004</v>
      </c>
      <c r="H709" s="11"/>
      <c r="I709" s="45">
        <f t="shared" si="35"/>
        <v>6584207.7300000004</v>
      </c>
      <c r="J709" s="11"/>
      <c r="K709" s="11">
        <f t="shared" si="37"/>
        <v>6584207.7300000004</v>
      </c>
      <c r="L709" s="10" t="s">
        <v>30</v>
      </c>
    </row>
    <row r="710" spans="1:12" ht="45" hidden="1" x14ac:dyDescent="0.2">
      <c r="A710" s="9" t="s">
        <v>187</v>
      </c>
      <c r="B710" s="9" t="s">
        <v>192</v>
      </c>
      <c r="C710" s="10" t="s">
        <v>193</v>
      </c>
      <c r="D710" s="11">
        <v>8797465.5099999998</v>
      </c>
      <c r="E710" s="11">
        <v>0</v>
      </c>
      <c r="F710" s="11">
        <f t="shared" si="36"/>
        <v>8797465.5099999998</v>
      </c>
      <c r="G710" s="11">
        <v>8512988.3499999996</v>
      </c>
      <c r="H710" s="11"/>
      <c r="I710" s="45">
        <f t="shared" si="35"/>
        <v>8512988.3499999996</v>
      </c>
      <c r="J710" s="11"/>
      <c r="K710" s="11">
        <f t="shared" si="37"/>
        <v>8512988.3499999996</v>
      </c>
      <c r="L710" s="10" t="s">
        <v>31</v>
      </c>
    </row>
    <row r="711" spans="1:12" ht="45" hidden="1" x14ac:dyDescent="0.2">
      <c r="A711" s="9" t="s">
        <v>187</v>
      </c>
      <c r="B711" s="9" t="s">
        <v>192</v>
      </c>
      <c r="C711" s="10" t="s">
        <v>193</v>
      </c>
      <c r="D711" s="11">
        <v>10261993.689999999</v>
      </c>
      <c r="E711" s="11">
        <v>0</v>
      </c>
      <c r="F711" s="11">
        <f t="shared" si="36"/>
        <v>10261993.689999999</v>
      </c>
      <c r="G711" s="11">
        <v>9949808.6500000004</v>
      </c>
      <c r="H711" s="11"/>
      <c r="I711" s="45">
        <f t="shared" si="35"/>
        <v>9949808.6500000004</v>
      </c>
      <c r="J711" s="11"/>
      <c r="K711" s="11">
        <f t="shared" si="37"/>
        <v>9949808.6500000004</v>
      </c>
      <c r="L711" s="10" t="s">
        <v>32</v>
      </c>
    </row>
    <row r="712" spans="1:12" ht="45" hidden="1" x14ac:dyDescent="0.2">
      <c r="A712" s="9" t="s">
        <v>187</v>
      </c>
      <c r="B712" s="9" t="s">
        <v>192</v>
      </c>
      <c r="C712" s="10" t="s">
        <v>193</v>
      </c>
      <c r="D712" s="11">
        <v>8681701.5999999996</v>
      </c>
      <c r="E712" s="11">
        <v>0</v>
      </c>
      <c r="F712" s="11">
        <f t="shared" si="36"/>
        <v>8681701.5999999996</v>
      </c>
      <c r="G712" s="11">
        <v>8646185.9299999997</v>
      </c>
      <c r="H712" s="11"/>
      <c r="I712" s="45">
        <f t="shared" si="35"/>
        <v>8646185.9299999997</v>
      </c>
      <c r="J712" s="11"/>
      <c r="K712" s="11">
        <f t="shared" si="37"/>
        <v>8646185.9299999997</v>
      </c>
      <c r="L712" s="10" t="s">
        <v>33</v>
      </c>
    </row>
    <row r="713" spans="1:12" ht="45" hidden="1" x14ac:dyDescent="0.2">
      <c r="A713" s="9" t="s">
        <v>187</v>
      </c>
      <c r="B713" s="9" t="s">
        <v>192</v>
      </c>
      <c r="C713" s="10" t="s">
        <v>193</v>
      </c>
      <c r="D713" s="11">
        <v>20859018.609999999</v>
      </c>
      <c r="E713" s="11">
        <v>0</v>
      </c>
      <c r="F713" s="11">
        <f t="shared" si="36"/>
        <v>20859018.609999999</v>
      </c>
      <c r="G713" s="11">
        <v>19933913.670000002</v>
      </c>
      <c r="H713" s="11"/>
      <c r="I713" s="45">
        <f t="shared" si="35"/>
        <v>19933913.670000002</v>
      </c>
      <c r="J713" s="11"/>
      <c r="K713" s="11">
        <f t="shared" si="37"/>
        <v>19933913.670000002</v>
      </c>
      <c r="L713" s="10" t="s">
        <v>34</v>
      </c>
    </row>
    <row r="714" spans="1:12" ht="45" hidden="1" x14ac:dyDescent="0.2">
      <c r="A714" s="9" t="s">
        <v>187</v>
      </c>
      <c r="B714" s="9" t="s">
        <v>192</v>
      </c>
      <c r="C714" s="10" t="s">
        <v>193</v>
      </c>
      <c r="D714" s="11">
        <v>5479248.0800000001</v>
      </c>
      <c r="E714" s="11">
        <v>0</v>
      </c>
      <c r="F714" s="11">
        <f t="shared" si="36"/>
        <v>5479248.0800000001</v>
      </c>
      <c r="G714" s="11">
        <v>5359618.42</v>
      </c>
      <c r="H714" s="11"/>
      <c r="I714" s="45">
        <f t="shared" si="35"/>
        <v>5359618.42</v>
      </c>
      <c r="J714" s="11"/>
      <c r="K714" s="11">
        <f t="shared" si="37"/>
        <v>5359618.42</v>
      </c>
      <c r="L714" s="10" t="s">
        <v>35</v>
      </c>
    </row>
    <row r="715" spans="1:12" ht="45" hidden="1" x14ac:dyDescent="0.2">
      <c r="A715" s="9" t="s">
        <v>187</v>
      </c>
      <c r="B715" s="9" t="s">
        <v>192</v>
      </c>
      <c r="C715" s="10" t="s">
        <v>193</v>
      </c>
      <c r="D715" s="11">
        <v>15020600.939999999</v>
      </c>
      <c r="E715" s="11">
        <v>0</v>
      </c>
      <c r="F715" s="11">
        <f t="shared" si="36"/>
        <v>15020600.939999999</v>
      </c>
      <c r="G715" s="11">
        <v>14812947.68</v>
      </c>
      <c r="H715" s="11"/>
      <c r="I715" s="45">
        <f t="shared" si="35"/>
        <v>14812947.68</v>
      </c>
      <c r="J715" s="11"/>
      <c r="K715" s="11">
        <f t="shared" si="37"/>
        <v>14812947.68</v>
      </c>
      <c r="L715" s="10" t="s">
        <v>36</v>
      </c>
    </row>
    <row r="716" spans="1:12" ht="45" hidden="1" x14ac:dyDescent="0.2">
      <c r="A716" s="9" t="s">
        <v>187</v>
      </c>
      <c r="B716" s="9" t="s">
        <v>192</v>
      </c>
      <c r="C716" s="10" t="s">
        <v>193</v>
      </c>
      <c r="D716" s="11">
        <v>12365081.609999999</v>
      </c>
      <c r="E716" s="11">
        <v>0</v>
      </c>
      <c r="F716" s="11">
        <f t="shared" si="36"/>
        <v>12365081.609999999</v>
      </c>
      <c r="G716" s="11">
        <v>12065136.060000001</v>
      </c>
      <c r="H716" s="11"/>
      <c r="I716" s="45">
        <f t="shared" si="35"/>
        <v>12065136.060000001</v>
      </c>
      <c r="J716" s="11"/>
      <c r="K716" s="11">
        <f t="shared" si="37"/>
        <v>12065136.060000001</v>
      </c>
      <c r="L716" s="10" t="s">
        <v>37</v>
      </c>
    </row>
    <row r="717" spans="1:12" ht="45" hidden="1" x14ac:dyDescent="0.2">
      <c r="A717" s="9" t="s">
        <v>187</v>
      </c>
      <c r="B717" s="9" t="s">
        <v>192</v>
      </c>
      <c r="C717" s="10" t="s">
        <v>193</v>
      </c>
      <c r="D717" s="11">
        <v>13889645.82</v>
      </c>
      <c r="E717" s="11">
        <v>0</v>
      </c>
      <c r="F717" s="11">
        <f t="shared" si="36"/>
        <v>13889645.82</v>
      </c>
      <c r="G717" s="11">
        <v>13500352.130000001</v>
      </c>
      <c r="H717" s="11"/>
      <c r="I717" s="45">
        <f t="shared" si="35"/>
        <v>13500352.130000001</v>
      </c>
      <c r="J717" s="11"/>
      <c r="K717" s="11">
        <f t="shared" si="37"/>
        <v>13500352.130000001</v>
      </c>
      <c r="L717" s="10" t="s">
        <v>38</v>
      </c>
    </row>
    <row r="718" spans="1:12" ht="45" hidden="1" x14ac:dyDescent="0.2">
      <c r="A718" s="9" t="s">
        <v>187</v>
      </c>
      <c r="B718" s="9" t="s">
        <v>192</v>
      </c>
      <c r="C718" s="10" t="s">
        <v>193</v>
      </c>
      <c r="D718" s="11">
        <v>7524755.0499999998</v>
      </c>
      <c r="E718" s="11">
        <v>0</v>
      </c>
      <c r="F718" s="11">
        <f t="shared" si="36"/>
        <v>7524755.0499999998</v>
      </c>
      <c r="G718" s="11">
        <v>7315938.3899999997</v>
      </c>
      <c r="H718" s="11"/>
      <c r="I718" s="45">
        <f t="shared" si="35"/>
        <v>7315938.3899999997</v>
      </c>
      <c r="J718" s="11"/>
      <c r="K718" s="11">
        <f t="shared" si="37"/>
        <v>7315938.3899999997</v>
      </c>
      <c r="L718" s="10" t="s">
        <v>39</v>
      </c>
    </row>
    <row r="719" spans="1:12" ht="45" hidden="1" x14ac:dyDescent="0.2">
      <c r="A719" s="9" t="s">
        <v>187</v>
      </c>
      <c r="B719" s="9" t="s">
        <v>192</v>
      </c>
      <c r="C719" s="10" t="s">
        <v>193</v>
      </c>
      <c r="D719" s="11">
        <v>7708823.0099999998</v>
      </c>
      <c r="E719" s="11">
        <v>0</v>
      </c>
      <c r="F719" s="11">
        <f t="shared" si="36"/>
        <v>7708823.0099999998</v>
      </c>
      <c r="G719" s="11">
        <v>7585378.2800000003</v>
      </c>
      <c r="H719" s="11"/>
      <c r="I719" s="45">
        <f t="shared" ref="I719:I782" si="38">J719+K719</f>
        <v>7585378.2800000003</v>
      </c>
      <c r="J719" s="11"/>
      <c r="K719" s="11">
        <f t="shared" si="37"/>
        <v>7585378.2800000003</v>
      </c>
      <c r="L719" s="10" t="s">
        <v>40</v>
      </c>
    </row>
    <row r="720" spans="1:12" ht="45" hidden="1" x14ac:dyDescent="0.2">
      <c r="A720" s="9" t="s">
        <v>187</v>
      </c>
      <c r="B720" s="9" t="s">
        <v>192</v>
      </c>
      <c r="C720" s="10" t="s">
        <v>193</v>
      </c>
      <c r="D720" s="11">
        <v>28080730.57</v>
      </c>
      <c r="E720" s="11">
        <v>0</v>
      </c>
      <c r="F720" s="11">
        <f t="shared" si="36"/>
        <v>28080730.57</v>
      </c>
      <c r="G720" s="11">
        <v>28067918.890000001</v>
      </c>
      <c r="H720" s="11"/>
      <c r="I720" s="45">
        <f t="shared" si="38"/>
        <v>28067918.890000001</v>
      </c>
      <c r="J720" s="11"/>
      <c r="K720" s="11">
        <f t="shared" si="37"/>
        <v>28067918.890000001</v>
      </c>
      <c r="L720" s="10" t="s">
        <v>41</v>
      </c>
    </row>
    <row r="721" spans="1:12" ht="45" hidden="1" x14ac:dyDescent="0.2">
      <c r="A721" s="9" t="s">
        <v>187</v>
      </c>
      <c r="B721" s="9" t="s">
        <v>192</v>
      </c>
      <c r="C721" s="10" t="s">
        <v>193</v>
      </c>
      <c r="D721" s="11">
        <v>51074201.039999999</v>
      </c>
      <c r="E721" s="11">
        <v>0</v>
      </c>
      <c r="F721" s="11">
        <f t="shared" si="36"/>
        <v>51074201.039999999</v>
      </c>
      <c r="G721" s="11">
        <v>50886255.18</v>
      </c>
      <c r="H721" s="11"/>
      <c r="I721" s="45">
        <f t="shared" si="38"/>
        <v>50886255.18</v>
      </c>
      <c r="J721" s="11"/>
      <c r="K721" s="11">
        <f t="shared" si="37"/>
        <v>50886255.18</v>
      </c>
      <c r="L721" s="10" t="s">
        <v>42</v>
      </c>
    </row>
    <row r="722" spans="1:12" ht="45" hidden="1" x14ac:dyDescent="0.2">
      <c r="A722" s="9" t="s">
        <v>187</v>
      </c>
      <c r="B722" s="9" t="s">
        <v>192</v>
      </c>
      <c r="C722" s="10" t="s">
        <v>193</v>
      </c>
      <c r="D722" s="11">
        <v>10378775.390000001</v>
      </c>
      <c r="E722" s="11">
        <v>0</v>
      </c>
      <c r="F722" s="11">
        <f t="shared" si="36"/>
        <v>10378775.390000001</v>
      </c>
      <c r="G722" s="11">
        <v>10351964.93</v>
      </c>
      <c r="H722" s="11"/>
      <c r="I722" s="45">
        <f t="shared" si="38"/>
        <v>10351964.93</v>
      </c>
      <c r="J722" s="11"/>
      <c r="K722" s="11">
        <f t="shared" si="37"/>
        <v>10351964.93</v>
      </c>
      <c r="L722" s="10" t="s">
        <v>43</v>
      </c>
    </row>
    <row r="723" spans="1:12" ht="45" hidden="1" x14ac:dyDescent="0.2">
      <c r="A723" s="9" t="s">
        <v>187</v>
      </c>
      <c r="B723" s="9" t="s">
        <v>192</v>
      </c>
      <c r="C723" s="10" t="s">
        <v>193</v>
      </c>
      <c r="D723" s="11">
        <v>18193094.030000001</v>
      </c>
      <c r="E723" s="11">
        <v>0</v>
      </c>
      <c r="F723" s="11">
        <f t="shared" si="36"/>
        <v>18193094.030000001</v>
      </c>
      <c r="G723" s="11">
        <v>17740635.670000002</v>
      </c>
      <c r="H723" s="11"/>
      <c r="I723" s="45">
        <f t="shared" si="38"/>
        <v>17740635.670000002</v>
      </c>
      <c r="J723" s="11"/>
      <c r="K723" s="11">
        <f t="shared" si="37"/>
        <v>17740635.670000002</v>
      </c>
      <c r="L723" s="10" t="s">
        <v>44</v>
      </c>
    </row>
    <row r="724" spans="1:12" ht="45" hidden="1" x14ac:dyDescent="0.2">
      <c r="A724" s="9" t="s">
        <v>187</v>
      </c>
      <c r="B724" s="9" t="s">
        <v>192</v>
      </c>
      <c r="C724" s="10" t="s">
        <v>193</v>
      </c>
      <c r="D724" s="11">
        <v>34661926.380000003</v>
      </c>
      <c r="E724" s="11">
        <v>0</v>
      </c>
      <c r="F724" s="11">
        <f t="shared" si="36"/>
        <v>34661926.380000003</v>
      </c>
      <c r="G724" s="11">
        <v>33973563.039999999</v>
      </c>
      <c r="H724" s="11"/>
      <c r="I724" s="45">
        <f t="shared" si="38"/>
        <v>33973563.039999999</v>
      </c>
      <c r="J724" s="11"/>
      <c r="K724" s="11">
        <f t="shared" si="37"/>
        <v>33973563.039999999</v>
      </c>
      <c r="L724" s="10" t="s">
        <v>45</v>
      </c>
    </row>
    <row r="725" spans="1:12" ht="45" hidden="1" x14ac:dyDescent="0.2">
      <c r="A725" s="9" t="s">
        <v>187</v>
      </c>
      <c r="B725" s="9" t="s">
        <v>192</v>
      </c>
      <c r="C725" s="10" t="s">
        <v>193</v>
      </c>
      <c r="D725" s="11">
        <v>8189288.0899999999</v>
      </c>
      <c r="E725" s="11">
        <v>0</v>
      </c>
      <c r="F725" s="11">
        <f t="shared" si="36"/>
        <v>8189288.0899999999</v>
      </c>
      <c r="G725" s="11">
        <v>8014960.1900000004</v>
      </c>
      <c r="H725" s="11"/>
      <c r="I725" s="45">
        <f t="shared" si="38"/>
        <v>8014960.1900000004</v>
      </c>
      <c r="J725" s="11"/>
      <c r="K725" s="11">
        <f t="shared" si="37"/>
        <v>8014960.1900000004</v>
      </c>
      <c r="L725" s="10" t="s">
        <v>46</v>
      </c>
    </row>
    <row r="726" spans="1:12" ht="45" hidden="1" x14ac:dyDescent="0.2">
      <c r="A726" s="9" t="s">
        <v>187</v>
      </c>
      <c r="B726" s="9" t="s">
        <v>192</v>
      </c>
      <c r="C726" s="10" t="s">
        <v>193</v>
      </c>
      <c r="D726" s="11">
        <v>6554243.54</v>
      </c>
      <c r="E726" s="11">
        <v>0</v>
      </c>
      <c r="F726" s="11">
        <f t="shared" si="36"/>
        <v>6554243.54</v>
      </c>
      <c r="G726" s="11">
        <v>6269127.1600000001</v>
      </c>
      <c r="H726" s="11"/>
      <c r="I726" s="45">
        <f t="shared" si="38"/>
        <v>6269127.1600000001</v>
      </c>
      <c r="J726" s="11"/>
      <c r="K726" s="11">
        <f t="shared" si="37"/>
        <v>6269127.1600000001</v>
      </c>
      <c r="L726" s="10" t="s">
        <v>47</v>
      </c>
    </row>
    <row r="727" spans="1:12" ht="45" hidden="1" x14ac:dyDescent="0.2">
      <c r="A727" s="9" t="s">
        <v>187</v>
      </c>
      <c r="B727" s="9" t="s">
        <v>192</v>
      </c>
      <c r="C727" s="10" t="s">
        <v>193</v>
      </c>
      <c r="D727" s="11">
        <v>13990492.5</v>
      </c>
      <c r="E727" s="11">
        <v>0</v>
      </c>
      <c r="F727" s="11">
        <f t="shared" si="36"/>
        <v>13990492.5</v>
      </c>
      <c r="G727" s="11">
        <v>13316265.09</v>
      </c>
      <c r="H727" s="11"/>
      <c r="I727" s="45">
        <f t="shared" si="38"/>
        <v>13316265.09</v>
      </c>
      <c r="J727" s="11"/>
      <c r="K727" s="11">
        <f t="shared" si="37"/>
        <v>13316265.09</v>
      </c>
      <c r="L727" s="10" t="s">
        <v>48</v>
      </c>
    </row>
    <row r="728" spans="1:12" s="23" customFormat="1" ht="33.75" hidden="1" x14ac:dyDescent="0.2">
      <c r="A728" s="20" t="s">
        <v>187</v>
      </c>
      <c r="B728" s="20" t="s">
        <v>194</v>
      </c>
      <c r="C728" s="21" t="s">
        <v>195</v>
      </c>
      <c r="D728" s="22">
        <v>1689180</v>
      </c>
      <c r="E728" s="22">
        <v>1384821.6</v>
      </c>
      <c r="F728" s="22">
        <v>304358.40000000002</v>
      </c>
      <c r="G728" s="22">
        <v>1689180</v>
      </c>
      <c r="H728" s="22"/>
      <c r="I728" s="45">
        <f t="shared" si="38"/>
        <v>1689180</v>
      </c>
      <c r="J728" s="22">
        <f>E728</f>
        <v>1384821.6</v>
      </c>
      <c r="K728" s="22">
        <f>G728-J728</f>
        <v>304358.39999999991</v>
      </c>
      <c r="L728" s="21" t="s">
        <v>20</v>
      </c>
    </row>
    <row r="729" spans="1:12" ht="33.75" hidden="1" x14ac:dyDescent="0.2">
      <c r="A729" s="9" t="s">
        <v>187</v>
      </c>
      <c r="B729" s="9" t="s">
        <v>194</v>
      </c>
      <c r="C729" s="10" t="s">
        <v>195</v>
      </c>
      <c r="D729" s="11">
        <v>2078637</v>
      </c>
      <c r="E729" s="11">
        <v>1704105.79</v>
      </c>
      <c r="F729" s="11">
        <v>374531.21</v>
      </c>
      <c r="G729" s="11">
        <v>2078637</v>
      </c>
      <c r="H729" s="11"/>
      <c r="I729" s="45">
        <f t="shared" si="38"/>
        <v>2078637</v>
      </c>
      <c r="J729" s="11">
        <f>E729</f>
        <v>1704105.79</v>
      </c>
      <c r="K729" s="45">
        <f t="shared" ref="K729:K753" si="39">G729-J729</f>
        <v>374531.20999999996</v>
      </c>
      <c r="L729" s="10" t="s">
        <v>21</v>
      </c>
    </row>
    <row r="730" spans="1:12" ht="33.75" hidden="1" x14ac:dyDescent="0.2">
      <c r="A730" s="9" t="s">
        <v>187</v>
      </c>
      <c r="B730" s="9" t="s">
        <v>194</v>
      </c>
      <c r="C730" s="10" t="s">
        <v>195</v>
      </c>
      <c r="D730" s="11">
        <v>3830508</v>
      </c>
      <c r="E730" s="11">
        <v>3140322.65</v>
      </c>
      <c r="F730" s="11">
        <v>690185.35</v>
      </c>
      <c r="G730" s="11">
        <v>3830508</v>
      </c>
      <c r="H730" s="11"/>
      <c r="I730" s="45">
        <f t="shared" si="38"/>
        <v>3830508</v>
      </c>
      <c r="J730" s="11">
        <f t="shared" ref="J730:J753" si="40">E730</f>
        <v>3140322.65</v>
      </c>
      <c r="K730" s="45">
        <f t="shared" si="39"/>
        <v>690185.35000000009</v>
      </c>
      <c r="L730" s="10" t="s">
        <v>22</v>
      </c>
    </row>
    <row r="731" spans="1:12" ht="33.75" hidden="1" x14ac:dyDescent="0.2">
      <c r="A731" s="9" t="s">
        <v>187</v>
      </c>
      <c r="B731" s="9" t="s">
        <v>194</v>
      </c>
      <c r="C731" s="10" t="s">
        <v>195</v>
      </c>
      <c r="D731" s="11">
        <v>2648965.2000000002</v>
      </c>
      <c r="E731" s="11">
        <v>2171671.6</v>
      </c>
      <c r="F731" s="11">
        <v>477293.6</v>
      </c>
      <c r="G731" s="11">
        <v>2648965.2000000002</v>
      </c>
      <c r="H731" s="11"/>
      <c r="I731" s="45">
        <f t="shared" si="38"/>
        <v>2648965.2000000002</v>
      </c>
      <c r="J731" s="11">
        <f t="shared" si="40"/>
        <v>2171671.6</v>
      </c>
      <c r="K731" s="45">
        <f t="shared" si="39"/>
        <v>477293.60000000009</v>
      </c>
      <c r="L731" s="10" t="s">
        <v>23</v>
      </c>
    </row>
    <row r="732" spans="1:12" ht="33.75" hidden="1" x14ac:dyDescent="0.2">
      <c r="A732" s="9" t="s">
        <v>187</v>
      </c>
      <c r="B732" s="9" t="s">
        <v>194</v>
      </c>
      <c r="C732" s="10" t="s">
        <v>195</v>
      </c>
      <c r="D732" s="11">
        <v>2648204</v>
      </c>
      <c r="E732" s="11">
        <v>2171047.5499999998</v>
      </c>
      <c r="F732" s="11">
        <v>477156.45</v>
      </c>
      <c r="G732" s="11">
        <v>2648204</v>
      </c>
      <c r="H732" s="11"/>
      <c r="I732" s="45">
        <f t="shared" si="38"/>
        <v>2648204</v>
      </c>
      <c r="J732" s="11">
        <f t="shared" si="40"/>
        <v>2171047.5499999998</v>
      </c>
      <c r="K732" s="45">
        <f t="shared" si="39"/>
        <v>477156.45000000019</v>
      </c>
      <c r="L732" s="10" t="s">
        <v>24</v>
      </c>
    </row>
    <row r="733" spans="1:12" ht="33.75" hidden="1" x14ac:dyDescent="0.2">
      <c r="A733" s="9" t="s">
        <v>187</v>
      </c>
      <c r="B733" s="9" t="s">
        <v>194</v>
      </c>
      <c r="C733" s="10" t="s">
        <v>195</v>
      </c>
      <c r="D733" s="11">
        <v>2195985</v>
      </c>
      <c r="E733" s="11">
        <v>1800309.89</v>
      </c>
      <c r="F733" s="11">
        <v>395675.11</v>
      </c>
      <c r="G733" s="11">
        <v>2195985</v>
      </c>
      <c r="H733" s="11"/>
      <c r="I733" s="45">
        <f t="shared" si="38"/>
        <v>2195985</v>
      </c>
      <c r="J733" s="11">
        <f t="shared" si="40"/>
        <v>1800309.89</v>
      </c>
      <c r="K733" s="45">
        <f t="shared" si="39"/>
        <v>395675.1100000001</v>
      </c>
      <c r="L733" s="10" t="s">
        <v>25</v>
      </c>
    </row>
    <row r="734" spans="1:12" ht="33.75" hidden="1" x14ac:dyDescent="0.2">
      <c r="A734" s="9" t="s">
        <v>187</v>
      </c>
      <c r="B734" s="9" t="s">
        <v>194</v>
      </c>
      <c r="C734" s="10" t="s">
        <v>195</v>
      </c>
      <c r="D734" s="11">
        <v>6562864.7999999998</v>
      </c>
      <c r="E734" s="11">
        <v>5380360.2400000002</v>
      </c>
      <c r="F734" s="11">
        <v>1182504.56</v>
      </c>
      <c r="G734" s="11">
        <v>6562864.7999999998</v>
      </c>
      <c r="H734" s="11"/>
      <c r="I734" s="45">
        <f t="shared" si="38"/>
        <v>6562864.7999999998</v>
      </c>
      <c r="J734" s="11">
        <f t="shared" si="40"/>
        <v>5380360.2400000002</v>
      </c>
      <c r="K734" s="45">
        <f t="shared" si="39"/>
        <v>1182504.5599999996</v>
      </c>
      <c r="L734" s="10" t="s">
        <v>26</v>
      </c>
    </row>
    <row r="735" spans="1:12" ht="33.75" hidden="1" x14ac:dyDescent="0.2">
      <c r="A735" s="9" t="s">
        <v>187</v>
      </c>
      <c r="B735" s="9" t="s">
        <v>194</v>
      </c>
      <c r="C735" s="10" t="s">
        <v>195</v>
      </c>
      <c r="D735" s="11">
        <v>6384437</v>
      </c>
      <c r="E735" s="11">
        <v>5234081.78</v>
      </c>
      <c r="F735" s="11">
        <v>1150355.22</v>
      </c>
      <c r="G735" s="11">
        <v>6384437</v>
      </c>
      <c r="H735" s="11"/>
      <c r="I735" s="45">
        <f t="shared" si="38"/>
        <v>6384437</v>
      </c>
      <c r="J735" s="11">
        <f t="shared" si="40"/>
        <v>5234081.78</v>
      </c>
      <c r="K735" s="45">
        <f t="shared" si="39"/>
        <v>1150355.2199999997</v>
      </c>
      <c r="L735" s="10" t="s">
        <v>27</v>
      </c>
    </row>
    <row r="736" spans="1:12" ht="33.75" hidden="1" x14ac:dyDescent="0.2">
      <c r="A736" s="9" t="s">
        <v>187</v>
      </c>
      <c r="B736" s="9" t="s">
        <v>194</v>
      </c>
      <c r="C736" s="10" t="s">
        <v>195</v>
      </c>
      <c r="D736" s="11">
        <v>1932351.2</v>
      </c>
      <c r="E736" s="11">
        <v>1584177.93</v>
      </c>
      <c r="F736" s="11">
        <v>348173.27</v>
      </c>
      <c r="G736" s="11">
        <v>1932351.2</v>
      </c>
      <c r="H736" s="11"/>
      <c r="I736" s="45">
        <f t="shared" si="38"/>
        <v>1932351.2</v>
      </c>
      <c r="J736" s="11">
        <f t="shared" si="40"/>
        <v>1584177.93</v>
      </c>
      <c r="K736" s="45">
        <f t="shared" si="39"/>
        <v>348173.27</v>
      </c>
      <c r="L736" s="10" t="s">
        <v>28</v>
      </c>
    </row>
    <row r="737" spans="1:12" ht="33.75" hidden="1" x14ac:dyDescent="0.2">
      <c r="A737" s="9" t="s">
        <v>187</v>
      </c>
      <c r="B737" s="9" t="s">
        <v>194</v>
      </c>
      <c r="C737" s="10" t="s">
        <v>195</v>
      </c>
      <c r="D737" s="11">
        <v>1462272</v>
      </c>
      <c r="E737" s="11">
        <v>1198798.1399999999</v>
      </c>
      <c r="F737" s="11">
        <v>263473.86</v>
      </c>
      <c r="G737" s="11">
        <v>1462272</v>
      </c>
      <c r="H737" s="11"/>
      <c r="I737" s="45">
        <f t="shared" si="38"/>
        <v>1462272</v>
      </c>
      <c r="J737" s="11">
        <f t="shared" si="40"/>
        <v>1198798.1399999999</v>
      </c>
      <c r="K737" s="45">
        <f t="shared" si="39"/>
        <v>263473.8600000001</v>
      </c>
      <c r="L737" s="10" t="s">
        <v>29</v>
      </c>
    </row>
    <row r="738" spans="1:12" ht="33.75" hidden="1" x14ac:dyDescent="0.2">
      <c r="A738" s="9" t="s">
        <v>187</v>
      </c>
      <c r="B738" s="9" t="s">
        <v>194</v>
      </c>
      <c r="C738" s="10" t="s">
        <v>195</v>
      </c>
      <c r="D738" s="11">
        <v>4779403.2</v>
      </c>
      <c r="E738" s="11">
        <v>3918244.81</v>
      </c>
      <c r="F738" s="11">
        <v>861158.39</v>
      </c>
      <c r="G738" s="11">
        <v>4779403.2</v>
      </c>
      <c r="H738" s="11"/>
      <c r="I738" s="45">
        <f t="shared" si="38"/>
        <v>4779403.2</v>
      </c>
      <c r="J738" s="11">
        <f t="shared" si="40"/>
        <v>3918244.81</v>
      </c>
      <c r="K738" s="45">
        <f t="shared" si="39"/>
        <v>861158.39000000013</v>
      </c>
      <c r="L738" s="10" t="s">
        <v>31</v>
      </c>
    </row>
    <row r="739" spans="1:12" ht="33.75" hidden="1" x14ac:dyDescent="0.2">
      <c r="A739" s="9" t="s">
        <v>187</v>
      </c>
      <c r="B739" s="9" t="s">
        <v>194</v>
      </c>
      <c r="C739" s="10" t="s">
        <v>195</v>
      </c>
      <c r="D739" s="11">
        <v>64268160</v>
      </c>
      <c r="E739" s="11">
        <v>52688248.799999997</v>
      </c>
      <c r="F739" s="11">
        <v>11579911.199999999</v>
      </c>
      <c r="G739" s="11">
        <v>64268160</v>
      </c>
      <c r="H739" s="11"/>
      <c r="I739" s="45">
        <f t="shared" si="38"/>
        <v>64268160</v>
      </c>
      <c r="J739" s="11">
        <f t="shared" si="40"/>
        <v>52688248.799999997</v>
      </c>
      <c r="K739" s="45">
        <f t="shared" si="39"/>
        <v>11579911.200000003</v>
      </c>
      <c r="L739" s="10" t="s">
        <v>32</v>
      </c>
    </row>
    <row r="740" spans="1:12" ht="33.75" hidden="1" x14ac:dyDescent="0.2">
      <c r="A740" s="9" t="s">
        <v>187</v>
      </c>
      <c r="B740" s="9" t="s">
        <v>194</v>
      </c>
      <c r="C740" s="10" t="s">
        <v>195</v>
      </c>
      <c r="D740" s="11">
        <v>1127148</v>
      </c>
      <c r="E740" s="11">
        <v>924057.17</v>
      </c>
      <c r="F740" s="11">
        <v>203090.83</v>
      </c>
      <c r="G740" s="11">
        <v>1127148</v>
      </c>
      <c r="H740" s="11"/>
      <c r="I740" s="45">
        <f t="shared" si="38"/>
        <v>1127148</v>
      </c>
      <c r="J740" s="11">
        <f t="shared" si="40"/>
        <v>924057.17</v>
      </c>
      <c r="K740" s="45">
        <f t="shared" si="39"/>
        <v>203090.82999999996</v>
      </c>
      <c r="L740" s="10" t="s">
        <v>33</v>
      </c>
    </row>
    <row r="741" spans="1:12" ht="33.75" hidden="1" x14ac:dyDescent="0.2">
      <c r="A741" s="9" t="s">
        <v>187</v>
      </c>
      <c r="B741" s="9" t="s">
        <v>194</v>
      </c>
      <c r="C741" s="10" t="s">
        <v>195</v>
      </c>
      <c r="D741" s="11">
        <v>1441704</v>
      </c>
      <c r="E741" s="11">
        <v>1181936.1100000001</v>
      </c>
      <c r="F741" s="11">
        <v>259767.89</v>
      </c>
      <c r="G741" s="11">
        <v>1441704</v>
      </c>
      <c r="H741" s="11"/>
      <c r="I741" s="45">
        <f t="shared" si="38"/>
        <v>1441704</v>
      </c>
      <c r="J741" s="11">
        <f t="shared" si="40"/>
        <v>1181936.1100000001</v>
      </c>
      <c r="K741" s="45">
        <f t="shared" si="39"/>
        <v>259767.8899999999</v>
      </c>
      <c r="L741" s="10" t="s">
        <v>34</v>
      </c>
    </row>
    <row r="742" spans="1:12" ht="33.75" hidden="1" x14ac:dyDescent="0.2">
      <c r="A742" s="9" t="s">
        <v>187</v>
      </c>
      <c r="B742" s="9" t="s">
        <v>194</v>
      </c>
      <c r="C742" s="10" t="s">
        <v>195</v>
      </c>
      <c r="D742" s="11">
        <v>8483970</v>
      </c>
      <c r="E742" s="11">
        <v>5779361.3300000001</v>
      </c>
      <c r="F742" s="11">
        <f>D742-E742</f>
        <v>2704608.67</v>
      </c>
      <c r="G742" s="11">
        <v>8483970</v>
      </c>
      <c r="H742" s="11"/>
      <c r="I742" s="45">
        <f t="shared" si="38"/>
        <v>8483970</v>
      </c>
      <c r="J742" s="11">
        <f t="shared" si="40"/>
        <v>5779361.3300000001</v>
      </c>
      <c r="K742" s="45">
        <f t="shared" si="39"/>
        <v>2704608.67</v>
      </c>
      <c r="L742" s="10" t="s">
        <v>36</v>
      </c>
    </row>
    <row r="743" spans="1:12" ht="33.75" hidden="1" x14ac:dyDescent="0.2">
      <c r="A743" s="9" t="s">
        <v>187</v>
      </c>
      <c r="B743" s="9" t="s">
        <v>194</v>
      </c>
      <c r="C743" s="10" t="s">
        <v>195</v>
      </c>
      <c r="D743" s="11">
        <v>68569050</v>
      </c>
      <c r="E743" s="11">
        <v>41607591.609999999</v>
      </c>
      <c r="F743" s="11">
        <f>D743-E743</f>
        <v>26961458.390000001</v>
      </c>
      <c r="G743" s="11">
        <v>63571777.5</v>
      </c>
      <c r="H743" s="45"/>
      <c r="I743" s="45">
        <f t="shared" si="38"/>
        <v>63571777.5</v>
      </c>
      <c r="J743" s="11">
        <f t="shared" si="40"/>
        <v>41607591.609999999</v>
      </c>
      <c r="K743" s="45">
        <f t="shared" si="39"/>
        <v>21964185.890000001</v>
      </c>
      <c r="L743" s="10" t="s">
        <v>37</v>
      </c>
    </row>
    <row r="744" spans="1:12" ht="33.75" hidden="1" x14ac:dyDescent="0.2">
      <c r="A744" s="9" t="s">
        <v>187</v>
      </c>
      <c r="B744" s="9" t="s">
        <v>194</v>
      </c>
      <c r="C744" s="10" t="s">
        <v>195</v>
      </c>
      <c r="D744" s="11">
        <v>2910145.2</v>
      </c>
      <c r="E744" s="11">
        <v>2385791.88</v>
      </c>
      <c r="F744" s="11">
        <v>524353.31999999995</v>
      </c>
      <c r="G744" s="11">
        <v>2910145.2</v>
      </c>
      <c r="H744" s="11"/>
      <c r="I744" s="45">
        <f t="shared" si="38"/>
        <v>2910145.2</v>
      </c>
      <c r="J744" s="11">
        <f t="shared" si="40"/>
        <v>2385791.88</v>
      </c>
      <c r="K744" s="45">
        <f t="shared" si="39"/>
        <v>524353.3200000003</v>
      </c>
      <c r="L744" s="10" t="s">
        <v>38</v>
      </c>
    </row>
    <row r="745" spans="1:12" ht="33.75" hidden="1" x14ac:dyDescent="0.2">
      <c r="A745" s="9" t="s">
        <v>187</v>
      </c>
      <c r="B745" s="9" t="s">
        <v>194</v>
      </c>
      <c r="C745" s="10" t="s">
        <v>195</v>
      </c>
      <c r="D745" s="11">
        <v>1296900</v>
      </c>
      <c r="E745" s="11">
        <v>1063223.06</v>
      </c>
      <c r="F745" s="11">
        <v>233676.94</v>
      </c>
      <c r="G745" s="11">
        <v>1296900</v>
      </c>
      <c r="H745" s="11"/>
      <c r="I745" s="45">
        <f t="shared" si="38"/>
        <v>1296900</v>
      </c>
      <c r="J745" s="11">
        <f t="shared" si="40"/>
        <v>1063223.06</v>
      </c>
      <c r="K745" s="45">
        <f t="shared" si="39"/>
        <v>233676.93999999994</v>
      </c>
      <c r="L745" s="10" t="s">
        <v>39</v>
      </c>
    </row>
    <row r="746" spans="1:12" ht="33.75" hidden="1" x14ac:dyDescent="0.2">
      <c r="A746" s="9" t="s">
        <v>187</v>
      </c>
      <c r="B746" s="9" t="s">
        <v>194</v>
      </c>
      <c r="C746" s="10" t="s">
        <v>195</v>
      </c>
      <c r="D746" s="11">
        <v>33513484.399999999</v>
      </c>
      <c r="E746" s="11">
        <v>27474986.129999999</v>
      </c>
      <c r="F746" s="11">
        <v>6038498.2699999996</v>
      </c>
      <c r="G746" s="11">
        <v>33513484.399999999</v>
      </c>
      <c r="H746" s="11"/>
      <c r="I746" s="45">
        <f t="shared" si="38"/>
        <v>33513484.399999999</v>
      </c>
      <c r="J746" s="11">
        <f t="shared" si="40"/>
        <v>27474986.129999999</v>
      </c>
      <c r="K746" s="45">
        <f t="shared" si="39"/>
        <v>6038498.2699999996</v>
      </c>
      <c r="L746" s="10" t="s">
        <v>41</v>
      </c>
    </row>
    <row r="747" spans="1:12" ht="33.75" hidden="1" x14ac:dyDescent="0.2">
      <c r="A747" s="9" t="s">
        <v>187</v>
      </c>
      <c r="B747" s="9" t="s">
        <v>194</v>
      </c>
      <c r="C747" s="10" t="s">
        <v>195</v>
      </c>
      <c r="D747" s="11">
        <v>89994419</v>
      </c>
      <c r="E747" s="11">
        <v>9592223.4399999995</v>
      </c>
      <c r="F747" s="11">
        <f>D747-E747</f>
        <v>80402195.560000002</v>
      </c>
      <c r="G747" s="11">
        <v>65271215</v>
      </c>
      <c r="H747" s="11"/>
      <c r="I747" s="45">
        <f t="shared" si="38"/>
        <v>65271215</v>
      </c>
      <c r="J747" s="11">
        <f t="shared" si="40"/>
        <v>9592223.4399999995</v>
      </c>
      <c r="K747" s="45">
        <f t="shared" si="39"/>
        <v>55678991.560000002</v>
      </c>
      <c r="L747" s="10" t="s">
        <v>42</v>
      </c>
    </row>
    <row r="748" spans="1:12" ht="33.75" hidden="1" x14ac:dyDescent="0.2">
      <c r="A748" s="9" t="s">
        <v>187</v>
      </c>
      <c r="B748" s="9" t="s">
        <v>194</v>
      </c>
      <c r="C748" s="10" t="s">
        <v>195</v>
      </c>
      <c r="D748" s="11">
        <v>4126528</v>
      </c>
      <c r="E748" s="11">
        <v>3383005.43</v>
      </c>
      <c r="F748" s="11">
        <v>743522.57</v>
      </c>
      <c r="G748" s="11">
        <v>4126528</v>
      </c>
      <c r="H748" s="11"/>
      <c r="I748" s="45">
        <f t="shared" si="38"/>
        <v>4126528</v>
      </c>
      <c r="J748" s="11">
        <f t="shared" si="40"/>
        <v>3383005.43</v>
      </c>
      <c r="K748" s="45">
        <f t="shared" si="39"/>
        <v>743522.56999999983</v>
      </c>
      <c r="L748" s="10" t="s">
        <v>43</v>
      </c>
    </row>
    <row r="749" spans="1:12" ht="33.75" hidden="1" x14ac:dyDescent="0.2">
      <c r="A749" s="9" t="s">
        <v>187</v>
      </c>
      <c r="B749" s="9" t="s">
        <v>194</v>
      </c>
      <c r="C749" s="10" t="s">
        <v>195</v>
      </c>
      <c r="D749" s="11">
        <v>2859366.58</v>
      </c>
      <c r="E749" s="11">
        <v>2344162.62</v>
      </c>
      <c r="F749" s="11">
        <v>515203.96</v>
      </c>
      <c r="G749" s="11">
        <v>2859366.58</v>
      </c>
      <c r="H749" s="11"/>
      <c r="I749" s="45">
        <f t="shared" si="38"/>
        <v>2859366.58</v>
      </c>
      <c r="J749" s="11">
        <f t="shared" si="40"/>
        <v>2344162.62</v>
      </c>
      <c r="K749" s="45">
        <f t="shared" si="39"/>
        <v>515203.95999999996</v>
      </c>
      <c r="L749" s="10" t="s">
        <v>44</v>
      </c>
    </row>
    <row r="750" spans="1:12" ht="33.75" hidden="1" x14ac:dyDescent="0.2">
      <c r="A750" s="9" t="s">
        <v>187</v>
      </c>
      <c r="B750" s="9" t="s">
        <v>194</v>
      </c>
      <c r="C750" s="10" t="s">
        <v>195</v>
      </c>
      <c r="D750" s="11">
        <v>38129484</v>
      </c>
      <c r="E750" s="11">
        <v>31259269.59</v>
      </c>
      <c r="F750" s="11">
        <v>6870214.4100000001</v>
      </c>
      <c r="G750" s="11">
        <v>38129484</v>
      </c>
      <c r="H750" s="11"/>
      <c r="I750" s="45">
        <f t="shared" si="38"/>
        <v>38129484</v>
      </c>
      <c r="J750" s="11">
        <f t="shared" si="40"/>
        <v>31259269.59</v>
      </c>
      <c r="K750" s="45">
        <f t="shared" si="39"/>
        <v>6870214.4100000001</v>
      </c>
      <c r="L750" s="10" t="s">
        <v>45</v>
      </c>
    </row>
    <row r="751" spans="1:12" ht="33.75" hidden="1" x14ac:dyDescent="0.2">
      <c r="A751" s="9" t="s">
        <v>187</v>
      </c>
      <c r="B751" s="9" t="s">
        <v>194</v>
      </c>
      <c r="C751" s="10" t="s">
        <v>195</v>
      </c>
      <c r="D751" s="11">
        <v>2700247.11</v>
      </c>
      <c r="E751" s="11">
        <v>2213713.48</v>
      </c>
      <c r="F751" s="11">
        <v>486533.63</v>
      </c>
      <c r="G751" s="11">
        <v>2700247.11</v>
      </c>
      <c r="H751" s="11"/>
      <c r="I751" s="45">
        <f t="shared" si="38"/>
        <v>2700247.11</v>
      </c>
      <c r="J751" s="11">
        <f t="shared" si="40"/>
        <v>2213713.48</v>
      </c>
      <c r="K751" s="45">
        <f t="shared" si="39"/>
        <v>486533.62999999989</v>
      </c>
      <c r="L751" s="10" t="s">
        <v>46</v>
      </c>
    </row>
    <row r="752" spans="1:12" ht="33.75" hidden="1" x14ac:dyDescent="0.2">
      <c r="A752" s="9" t="s">
        <v>187</v>
      </c>
      <c r="B752" s="9" t="s">
        <v>194</v>
      </c>
      <c r="C752" s="10" t="s">
        <v>195</v>
      </c>
      <c r="D752" s="11">
        <v>12272209.5</v>
      </c>
      <c r="E752" s="11">
        <v>10060988.630000001</v>
      </c>
      <c r="F752" s="11">
        <v>2211220.87</v>
      </c>
      <c r="G752" s="11">
        <v>12272209.5</v>
      </c>
      <c r="H752" s="11"/>
      <c r="I752" s="45">
        <f t="shared" si="38"/>
        <v>12272209.5</v>
      </c>
      <c r="J752" s="11">
        <f t="shared" si="40"/>
        <v>10060988.630000001</v>
      </c>
      <c r="K752" s="45">
        <f t="shared" si="39"/>
        <v>2211220.8699999992</v>
      </c>
      <c r="L752" s="10" t="s">
        <v>47</v>
      </c>
    </row>
    <row r="753" spans="1:12" ht="33.75" hidden="1" x14ac:dyDescent="0.2">
      <c r="A753" s="9" t="s">
        <v>187</v>
      </c>
      <c r="B753" s="9" t="s">
        <v>194</v>
      </c>
      <c r="C753" s="10" t="s">
        <v>195</v>
      </c>
      <c r="D753" s="11">
        <v>740040</v>
      </c>
      <c r="E753" s="11">
        <v>606698.74</v>
      </c>
      <c r="F753" s="11">
        <v>133341.26</v>
      </c>
      <c r="G753" s="11">
        <v>740040</v>
      </c>
      <c r="H753" s="11"/>
      <c r="I753" s="45">
        <f t="shared" si="38"/>
        <v>740040</v>
      </c>
      <c r="J753" s="11">
        <f t="shared" si="40"/>
        <v>606698.74</v>
      </c>
      <c r="K753" s="45">
        <f t="shared" si="39"/>
        <v>133341.26</v>
      </c>
      <c r="L753" s="10" t="s">
        <v>48</v>
      </c>
    </row>
    <row r="754" spans="1:12" s="23" customFormat="1" ht="45" hidden="1" x14ac:dyDescent="0.2">
      <c r="A754" s="20" t="s">
        <v>187</v>
      </c>
      <c r="B754" s="20" t="s">
        <v>196</v>
      </c>
      <c r="C754" s="21" t="s">
        <v>197</v>
      </c>
      <c r="D754" s="22">
        <v>100485</v>
      </c>
      <c r="E754" s="22">
        <v>0</v>
      </c>
      <c r="F754" s="11">
        <f t="shared" ref="F754:F792" si="41">D754</f>
        <v>100485</v>
      </c>
      <c r="G754" s="22">
        <v>100485</v>
      </c>
      <c r="H754" s="22"/>
      <c r="I754" s="45">
        <f t="shared" si="38"/>
        <v>100485</v>
      </c>
      <c r="J754" s="22"/>
      <c r="K754" s="22">
        <f>G754</f>
        <v>100485</v>
      </c>
      <c r="L754" s="21" t="s">
        <v>22</v>
      </c>
    </row>
    <row r="755" spans="1:12" ht="45" hidden="1" x14ac:dyDescent="0.2">
      <c r="A755" s="9" t="s">
        <v>187</v>
      </c>
      <c r="B755" s="9" t="s">
        <v>196</v>
      </c>
      <c r="C755" s="10" t="s">
        <v>197</v>
      </c>
      <c r="D755" s="11">
        <v>200970</v>
      </c>
      <c r="E755" s="11">
        <v>0</v>
      </c>
      <c r="F755" s="11">
        <f t="shared" si="41"/>
        <v>200970</v>
      </c>
      <c r="G755" s="11">
        <v>199188</v>
      </c>
      <c r="H755" s="11"/>
      <c r="I755" s="45">
        <f t="shared" si="38"/>
        <v>199188</v>
      </c>
      <c r="J755" s="11"/>
      <c r="K755" s="45">
        <f t="shared" ref="K755:K790" si="42">G755</f>
        <v>199188</v>
      </c>
      <c r="L755" s="10" t="s">
        <v>26</v>
      </c>
    </row>
    <row r="756" spans="1:12" ht="45" hidden="1" x14ac:dyDescent="0.2">
      <c r="A756" s="9" t="s">
        <v>187</v>
      </c>
      <c r="B756" s="9" t="s">
        <v>196</v>
      </c>
      <c r="C756" s="10" t="s">
        <v>197</v>
      </c>
      <c r="D756" s="11">
        <v>200970</v>
      </c>
      <c r="E756" s="11">
        <v>0</v>
      </c>
      <c r="F756" s="11">
        <f t="shared" si="41"/>
        <v>200970</v>
      </c>
      <c r="G756" s="11">
        <v>200970</v>
      </c>
      <c r="H756" s="11"/>
      <c r="I756" s="45">
        <f t="shared" si="38"/>
        <v>200970</v>
      </c>
      <c r="J756" s="11"/>
      <c r="K756" s="45">
        <f t="shared" si="42"/>
        <v>200970</v>
      </c>
      <c r="L756" s="10" t="s">
        <v>27</v>
      </c>
    </row>
    <row r="757" spans="1:12" ht="45" hidden="1" x14ac:dyDescent="0.2">
      <c r="A757" s="9" t="s">
        <v>187</v>
      </c>
      <c r="B757" s="9" t="s">
        <v>196</v>
      </c>
      <c r="C757" s="10" t="s">
        <v>197</v>
      </c>
      <c r="D757" s="11">
        <v>200970</v>
      </c>
      <c r="E757" s="11">
        <v>0</v>
      </c>
      <c r="F757" s="11">
        <f t="shared" si="41"/>
        <v>200970</v>
      </c>
      <c r="G757" s="11">
        <v>200970</v>
      </c>
      <c r="H757" s="11"/>
      <c r="I757" s="45">
        <f t="shared" si="38"/>
        <v>200970</v>
      </c>
      <c r="J757" s="11"/>
      <c r="K757" s="45">
        <f t="shared" si="42"/>
        <v>200970</v>
      </c>
      <c r="L757" s="10" t="s">
        <v>32</v>
      </c>
    </row>
    <row r="758" spans="1:12" ht="45" hidden="1" x14ac:dyDescent="0.2">
      <c r="A758" s="9" t="s">
        <v>187</v>
      </c>
      <c r="B758" s="9" t="s">
        <v>196</v>
      </c>
      <c r="C758" s="10" t="s">
        <v>197</v>
      </c>
      <c r="D758" s="11">
        <v>200970</v>
      </c>
      <c r="E758" s="11">
        <v>0</v>
      </c>
      <c r="F758" s="11">
        <f t="shared" si="41"/>
        <v>200970</v>
      </c>
      <c r="G758" s="11">
        <v>200970</v>
      </c>
      <c r="H758" s="11"/>
      <c r="I758" s="45">
        <f t="shared" si="38"/>
        <v>200970</v>
      </c>
      <c r="J758" s="11"/>
      <c r="K758" s="45">
        <f t="shared" si="42"/>
        <v>200970</v>
      </c>
      <c r="L758" s="10" t="s">
        <v>34</v>
      </c>
    </row>
    <row r="759" spans="1:12" ht="45" hidden="1" x14ac:dyDescent="0.2">
      <c r="A759" s="9" t="s">
        <v>187</v>
      </c>
      <c r="B759" s="9" t="s">
        <v>196</v>
      </c>
      <c r="C759" s="10" t="s">
        <v>197</v>
      </c>
      <c r="D759" s="11">
        <v>401940</v>
      </c>
      <c r="E759" s="11">
        <v>0</v>
      </c>
      <c r="F759" s="11">
        <f t="shared" si="41"/>
        <v>401940</v>
      </c>
      <c r="G759" s="11">
        <v>368839.74</v>
      </c>
      <c r="H759" s="11"/>
      <c r="I759" s="45">
        <f t="shared" si="38"/>
        <v>368839.74</v>
      </c>
      <c r="J759" s="11"/>
      <c r="K759" s="45">
        <f t="shared" si="42"/>
        <v>368839.74</v>
      </c>
      <c r="L759" s="10" t="s">
        <v>41</v>
      </c>
    </row>
    <row r="760" spans="1:12" ht="45" hidden="1" x14ac:dyDescent="0.2">
      <c r="A760" s="9" t="s">
        <v>187</v>
      </c>
      <c r="B760" s="9" t="s">
        <v>196</v>
      </c>
      <c r="C760" s="10" t="s">
        <v>197</v>
      </c>
      <c r="D760" s="11">
        <v>797792.62</v>
      </c>
      <c r="E760" s="11">
        <v>0</v>
      </c>
      <c r="F760" s="11">
        <f t="shared" si="41"/>
        <v>797792.62</v>
      </c>
      <c r="G760" s="11">
        <v>737631.69</v>
      </c>
      <c r="H760" s="11"/>
      <c r="I760" s="45">
        <f t="shared" si="38"/>
        <v>737631.69</v>
      </c>
      <c r="J760" s="11"/>
      <c r="K760" s="45">
        <f t="shared" si="42"/>
        <v>737631.69</v>
      </c>
      <c r="L760" s="10" t="s">
        <v>42</v>
      </c>
    </row>
    <row r="761" spans="1:12" ht="45" hidden="1" x14ac:dyDescent="0.2">
      <c r="A761" s="9" t="s">
        <v>187</v>
      </c>
      <c r="B761" s="9" t="s">
        <v>196</v>
      </c>
      <c r="C761" s="10" t="s">
        <v>197</v>
      </c>
      <c r="D761" s="11">
        <v>200970</v>
      </c>
      <c r="E761" s="11">
        <v>0</v>
      </c>
      <c r="F761" s="11">
        <f t="shared" si="41"/>
        <v>200970</v>
      </c>
      <c r="G761" s="11">
        <v>198000</v>
      </c>
      <c r="H761" s="11"/>
      <c r="I761" s="45">
        <f t="shared" si="38"/>
        <v>198000</v>
      </c>
      <c r="J761" s="11"/>
      <c r="K761" s="45">
        <f t="shared" si="42"/>
        <v>198000</v>
      </c>
      <c r="L761" s="10" t="s">
        <v>44</v>
      </c>
    </row>
    <row r="762" spans="1:12" ht="45" hidden="1" x14ac:dyDescent="0.2">
      <c r="A762" s="9" t="s">
        <v>187</v>
      </c>
      <c r="B762" s="9" t="s">
        <v>196</v>
      </c>
      <c r="C762" s="10" t="s">
        <v>197</v>
      </c>
      <c r="D762" s="11">
        <v>200970</v>
      </c>
      <c r="E762" s="11">
        <v>0</v>
      </c>
      <c r="F762" s="11">
        <f t="shared" si="41"/>
        <v>200970</v>
      </c>
      <c r="G762" s="11">
        <v>175862.61</v>
      </c>
      <c r="H762" s="11"/>
      <c r="I762" s="45">
        <f t="shared" si="38"/>
        <v>175862.61</v>
      </c>
      <c r="J762" s="11"/>
      <c r="K762" s="45">
        <f t="shared" si="42"/>
        <v>175862.61</v>
      </c>
      <c r="L762" s="10" t="s">
        <v>45</v>
      </c>
    </row>
    <row r="763" spans="1:12" ht="45" hidden="1" x14ac:dyDescent="0.2">
      <c r="A763" s="9" t="s">
        <v>187</v>
      </c>
      <c r="B763" s="9" t="s">
        <v>196</v>
      </c>
      <c r="C763" s="10" t="s">
        <v>197</v>
      </c>
      <c r="D763" s="11">
        <v>602910</v>
      </c>
      <c r="E763" s="11">
        <v>0</v>
      </c>
      <c r="F763" s="11">
        <f t="shared" si="41"/>
        <v>602910</v>
      </c>
      <c r="G763" s="11">
        <v>483389.9</v>
      </c>
      <c r="H763" s="11"/>
      <c r="I763" s="45">
        <f t="shared" si="38"/>
        <v>483389.9</v>
      </c>
      <c r="J763" s="11"/>
      <c r="K763" s="45">
        <f t="shared" si="42"/>
        <v>483389.9</v>
      </c>
      <c r="L763" s="10" t="s">
        <v>46</v>
      </c>
    </row>
    <row r="764" spans="1:12" ht="45" hidden="1" x14ac:dyDescent="0.2">
      <c r="A764" s="9" t="s">
        <v>187</v>
      </c>
      <c r="B764" s="9" t="s">
        <v>196</v>
      </c>
      <c r="C764" s="10" t="s">
        <v>197</v>
      </c>
      <c r="D764" s="11">
        <v>803880</v>
      </c>
      <c r="E764" s="11">
        <v>0</v>
      </c>
      <c r="F764" s="11">
        <f t="shared" si="41"/>
        <v>803880</v>
      </c>
      <c r="G764" s="11">
        <v>803880</v>
      </c>
      <c r="H764" s="11"/>
      <c r="I764" s="45">
        <f t="shared" si="38"/>
        <v>803880</v>
      </c>
      <c r="J764" s="11"/>
      <c r="K764" s="45">
        <f t="shared" si="42"/>
        <v>803880</v>
      </c>
      <c r="L764" s="10" t="s">
        <v>48</v>
      </c>
    </row>
    <row r="765" spans="1:12" s="23" customFormat="1" ht="33.75" hidden="1" x14ac:dyDescent="0.2">
      <c r="A765" s="20" t="s">
        <v>187</v>
      </c>
      <c r="B765" s="20" t="s">
        <v>198</v>
      </c>
      <c r="C765" s="21" t="s">
        <v>199</v>
      </c>
      <c r="D765" s="22">
        <v>10135.1</v>
      </c>
      <c r="E765" s="22">
        <v>0</v>
      </c>
      <c r="F765" s="11">
        <f t="shared" si="41"/>
        <v>10135.1</v>
      </c>
      <c r="G765" s="22">
        <v>10135.1</v>
      </c>
      <c r="H765" s="22"/>
      <c r="I765" s="45">
        <f t="shared" si="38"/>
        <v>10135.1</v>
      </c>
      <c r="J765" s="22"/>
      <c r="K765" s="22">
        <f t="shared" si="42"/>
        <v>10135.1</v>
      </c>
      <c r="L765" s="21" t="s">
        <v>20</v>
      </c>
    </row>
    <row r="766" spans="1:12" ht="33.75" hidden="1" x14ac:dyDescent="0.2">
      <c r="A766" s="9" t="s">
        <v>187</v>
      </c>
      <c r="B766" s="9" t="s">
        <v>198</v>
      </c>
      <c r="C766" s="10" t="s">
        <v>199</v>
      </c>
      <c r="D766" s="11">
        <v>12471.8</v>
      </c>
      <c r="E766" s="11">
        <v>0</v>
      </c>
      <c r="F766" s="11">
        <f t="shared" si="41"/>
        <v>12471.8</v>
      </c>
      <c r="G766" s="11">
        <v>12471.8</v>
      </c>
      <c r="H766" s="11"/>
      <c r="I766" s="45">
        <f t="shared" si="38"/>
        <v>12471.8</v>
      </c>
      <c r="J766" s="11"/>
      <c r="K766" s="45">
        <f t="shared" si="42"/>
        <v>12471.8</v>
      </c>
      <c r="L766" s="10" t="s">
        <v>21</v>
      </c>
    </row>
    <row r="767" spans="1:12" ht="33.75" hidden="1" x14ac:dyDescent="0.2">
      <c r="A767" s="9" t="s">
        <v>187</v>
      </c>
      <c r="B767" s="9" t="s">
        <v>198</v>
      </c>
      <c r="C767" s="10" t="s">
        <v>199</v>
      </c>
      <c r="D767" s="11">
        <v>22983</v>
      </c>
      <c r="E767" s="11">
        <v>0</v>
      </c>
      <c r="F767" s="11">
        <f t="shared" si="41"/>
        <v>22983</v>
      </c>
      <c r="G767" s="11">
        <v>22983</v>
      </c>
      <c r="H767" s="11"/>
      <c r="I767" s="45">
        <f t="shared" si="38"/>
        <v>22983</v>
      </c>
      <c r="J767" s="11"/>
      <c r="K767" s="45">
        <f t="shared" si="42"/>
        <v>22983</v>
      </c>
      <c r="L767" s="10" t="s">
        <v>22</v>
      </c>
    </row>
    <row r="768" spans="1:12" ht="33.75" hidden="1" x14ac:dyDescent="0.2">
      <c r="A768" s="9" t="s">
        <v>187</v>
      </c>
      <c r="B768" s="9" t="s">
        <v>198</v>
      </c>
      <c r="C768" s="10" t="s">
        <v>199</v>
      </c>
      <c r="D768" s="11">
        <v>15893.8</v>
      </c>
      <c r="E768" s="11">
        <v>0</v>
      </c>
      <c r="F768" s="11">
        <f t="shared" si="41"/>
        <v>15893.8</v>
      </c>
      <c r="G768" s="11">
        <v>15893.8</v>
      </c>
      <c r="H768" s="11"/>
      <c r="I768" s="45">
        <f t="shared" si="38"/>
        <v>15893.8</v>
      </c>
      <c r="J768" s="11"/>
      <c r="K768" s="45">
        <f t="shared" si="42"/>
        <v>15893.8</v>
      </c>
      <c r="L768" s="10" t="s">
        <v>23</v>
      </c>
    </row>
    <row r="769" spans="1:12" ht="33.75" hidden="1" x14ac:dyDescent="0.2">
      <c r="A769" s="9" t="s">
        <v>187</v>
      </c>
      <c r="B769" s="9" t="s">
        <v>198</v>
      </c>
      <c r="C769" s="10" t="s">
        <v>199</v>
      </c>
      <c r="D769" s="11">
        <v>15889.2</v>
      </c>
      <c r="E769" s="11">
        <v>0</v>
      </c>
      <c r="F769" s="11">
        <f t="shared" si="41"/>
        <v>15889.2</v>
      </c>
      <c r="G769" s="11">
        <v>15889.2</v>
      </c>
      <c r="H769" s="11"/>
      <c r="I769" s="45">
        <f t="shared" si="38"/>
        <v>15889.2</v>
      </c>
      <c r="J769" s="11"/>
      <c r="K769" s="45">
        <f t="shared" si="42"/>
        <v>15889.2</v>
      </c>
      <c r="L769" s="10" t="s">
        <v>24</v>
      </c>
    </row>
    <row r="770" spans="1:12" ht="33.75" hidden="1" x14ac:dyDescent="0.2">
      <c r="A770" s="9" t="s">
        <v>187</v>
      </c>
      <c r="B770" s="9" t="s">
        <v>198</v>
      </c>
      <c r="C770" s="10" t="s">
        <v>199</v>
      </c>
      <c r="D770" s="11">
        <v>13175.9</v>
      </c>
      <c r="E770" s="11">
        <v>0</v>
      </c>
      <c r="F770" s="11">
        <f t="shared" si="41"/>
        <v>13175.9</v>
      </c>
      <c r="G770" s="11">
        <v>13175.9</v>
      </c>
      <c r="H770" s="11"/>
      <c r="I770" s="45">
        <f t="shared" si="38"/>
        <v>13175.9</v>
      </c>
      <c r="J770" s="11"/>
      <c r="K770" s="45">
        <f t="shared" si="42"/>
        <v>13175.9</v>
      </c>
      <c r="L770" s="10" t="s">
        <v>25</v>
      </c>
    </row>
    <row r="771" spans="1:12" ht="33.75" hidden="1" x14ac:dyDescent="0.2">
      <c r="A771" s="9" t="s">
        <v>187</v>
      </c>
      <c r="B771" s="9" t="s">
        <v>198</v>
      </c>
      <c r="C771" s="10" t="s">
        <v>199</v>
      </c>
      <c r="D771" s="11">
        <v>39377.199999999997</v>
      </c>
      <c r="E771" s="11">
        <v>0</v>
      </c>
      <c r="F771" s="11">
        <f t="shared" si="41"/>
        <v>39377.199999999997</v>
      </c>
      <c r="G771" s="11">
        <v>39377.199999999997</v>
      </c>
      <c r="H771" s="11"/>
      <c r="I771" s="45">
        <f t="shared" si="38"/>
        <v>39377.199999999997</v>
      </c>
      <c r="J771" s="11"/>
      <c r="K771" s="45">
        <f t="shared" si="42"/>
        <v>39377.199999999997</v>
      </c>
      <c r="L771" s="10" t="s">
        <v>26</v>
      </c>
    </row>
    <row r="772" spans="1:12" ht="33.75" hidden="1" x14ac:dyDescent="0.2">
      <c r="A772" s="9" t="s">
        <v>187</v>
      </c>
      <c r="B772" s="9" t="s">
        <v>198</v>
      </c>
      <c r="C772" s="10" t="s">
        <v>199</v>
      </c>
      <c r="D772" s="11">
        <v>38306.6</v>
      </c>
      <c r="E772" s="11">
        <v>0</v>
      </c>
      <c r="F772" s="11">
        <f t="shared" si="41"/>
        <v>38306.6</v>
      </c>
      <c r="G772" s="11">
        <v>38306.6</v>
      </c>
      <c r="H772" s="11"/>
      <c r="I772" s="45">
        <f t="shared" si="38"/>
        <v>38306.6</v>
      </c>
      <c r="J772" s="11"/>
      <c r="K772" s="45">
        <f t="shared" si="42"/>
        <v>38306.6</v>
      </c>
      <c r="L772" s="10" t="s">
        <v>27</v>
      </c>
    </row>
    <row r="773" spans="1:12" ht="33.75" hidden="1" x14ac:dyDescent="0.2">
      <c r="A773" s="9" t="s">
        <v>187</v>
      </c>
      <c r="B773" s="9" t="s">
        <v>198</v>
      </c>
      <c r="C773" s="10" t="s">
        <v>199</v>
      </c>
      <c r="D773" s="11">
        <v>11594.1</v>
      </c>
      <c r="E773" s="11">
        <v>0</v>
      </c>
      <c r="F773" s="11">
        <f t="shared" si="41"/>
        <v>11594.1</v>
      </c>
      <c r="G773" s="11">
        <v>11594.1</v>
      </c>
      <c r="H773" s="11"/>
      <c r="I773" s="45">
        <f t="shared" si="38"/>
        <v>11594.1</v>
      </c>
      <c r="J773" s="11"/>
      <c r="K773" s="45">
        <f t="shared" si="42"/>
        <v>11594.1</v>
      </c>
      <c r="L773" s="10" t="s">
        <v>28</v>
      </c>
    </row>
    <row r="774" spans="1:12" ht="33.75" hidden="1" x14ac:dyDescent="0.2">
      <c r="A774" s="9" t="s">
        <v>187</v>
      </c>
      <c r="B774" s="9" t="s">
        <v>198</v>
      </c>
      <c r="C774" s="10" t="s">
        <v>199</v>
      </c>
      <c r="D774" s="11">
        <v>8773.6</v>
      </c>
      <c r="E774" s="11">
        <v>0</v>
      </c>
      <c r="F774" s="11">
        <f t="shared" si="41"/>
        <v>8773.6</v>
      </c>
      <c r="G774" s="11">
        <v>8773.6</v>
      </c>
      <c r="H774" s="11"/>
      <c r="I774" s="45">
        <f t="shared" si="38"/>
        <v>8773.6</v>
      </c>
      <c r="J774" s="11"/>
      <c r="K774" s="45">
        <f t="shared" si="42"/>
        <v>8773.6</v>
      </c>
      <c r="L774" s="10" t="s">
        <v>29</v>
      </c>
    </row>
    <row r="775" spans="1:12" ht="33.75" hidden="1" x14ac:dyDescent="0.2">
      <c r="A775" s="9" t="s">
        <v>187</v>
      </c>
      <c r="B775" s="9" t="s">
        <v>198</v>
      </c>
      <c r="C775" s="10" t="s">
        <v>199</v>
      </c>
      <c r="D775" s="11">
        <v>28676.400000000001</v>
      </c>
      <c r="E775" s="11">
        <v>0</v>
      </c>
      <c r="F775" s="11">
        <f t="shared" si="41"/>
        <v>28676.400000000001</v>
      </c>
      <c r="G775" s="11">
        <v>28676.400000000001</v>
      </c>
      <c r="H775" s="11"/>
      <c r="I775" s="45">
        <f t="shared" si="38"/>
        <v>28676.400000000001</v>
      </c>
      <c r="J775" s="11"/>
      <c r="K775" s="45">
        <f t="shared" si="42"/>
        <v>28676.400000000001</v>
      </c>
      <c r="L775" s="10" t="s">
        <v>31</v>
      </c>
    </row>
    <row r="776" spans="1:12" ht="33.75" hidden="1" x14ac:dyDescent="0.2">
      <c r="A776" s="9" t="s">
        <v>187</v>
      </c>
      <c r="B776" s="9" t="s">
        <v>198</v>
      </c>
      <c r="C776" s="10" t="s">
        <v>199</v>
      </c>
      <c r="D776" s="11">
        <v>385609</v>
      </c>
      <c r="E776" s="11">
        <v>0</v>
      </c>
      <c r="F776" s="11">
        <f t="shared" si="41"/>
        <v>385609</v>
      </c>
      <c r="G776" s="11">
        <v>51123</v>
      </c>
      <c r="H776" s="11"/>
      <c r="I776" s="45">
        <f t="shared" si="38"/>
        <v>51123</v>
      </c>
      <c r="J776" s="11"/>
      <c r="K776" s="45">
        <f t="shared" si="42"/>
        <v>51123</v>
      </c>
      <c r="L776" s="10" t="s">
        <v>32</v>
      </c>
    </row>
    <row r="777" spans="1:12" ht="33.75" hidden="1" x14ac:dyDescent="0.2">
      <c r="A777" s="9" t="s">
        <v>187</v>
      </c>
      <c r="B777" s="9" t="s">
        <v>198</v>
      </c>
      <c r="C777" s="10" t="s">
        <v>199</v>
      </c>
      <c r="D777" s="11">
        <v>6762.9</v>
      </c>
      <c r="E777" s="11">
        <v>0</v>
      </c>
      <c r="F777" s="11">
        <f t="shared" si="41"/>
        <v>6762.9</v>
      </c>
      <c r="G777" s="11">
        <v>6762.9</v>
      </c>
      <c r="H777" s="11"/>
      <c r="I777" s="45">
        <f t="shared" si="38"/>
        <v>6762.9</v>
      </c>
      <c r="J777" s="11"/>
      <c r="K777" s="45">
        <f t="shared" si="42"/>
        <v>6762.9</v>
      </c>
      <c r="L777" s="10" t="s">
        <v>33</v>
      </c>
    </row>
    <row r="778" spans="1:12" ht="33.75" hidden="1" x14ac:dyDescent="0.2">
      <c r="A778" s="9" t="s">
        <v>187</v>
      </c>
      <c r="B778" s="9" t="s">
        <v>198</v>
      </c>
      <c r="C778" s="10" t="s">
        <v>199</v>
      </c>
      <c r="D778" s="11">
        <v>8650.2000000000007</v>
      </c>
      <c r="E778" s="11">
        <v>0</v>
      </c>
      <c r="F778" s="11">
        <f t="shared" si="41"/>
        <v>8650.2000000000007</v>
      </c>
      <c r="G778" s="11">
        <v>8650.2000000000007</v>
      </c>
      <c r="H778" s="11"/>
      <c r="I778" s="45">
        <f t="shared" si="38"/>
        <v>8650.2000000000007</v>
      </c>
      <c r="J778" s="11"/>
      <c r="K778" s="45">
        <f t="shared" si="42"/>
        <v>8650.2000000000007</v>
      </c>
      <c r="L778" s="10" t="s">
        <v>34</v>
      </c>
    </row>
    <row r="779" spans="1:12" ht="33.75" hidden="1" x14ac:dyDescent="0.2">
      <c r="A779" s="9" t="s">
        <v>187</v>
      </c>
      <c r="B779" s="9" t="s">
        <v>198</v>
      </c>
      <c r="C779" s="10" t="s">
        <v>199</v>
      </c>
      <c r="D779" s="11">
        <v>50903.9</v>
      </c>
      <c r="E779" s="11">
        <v>0</v>
      </c>
      <c r="F779" s="11">
        <f t="shared" si="41"/>
        <v>50903.9</v>
      </c>
      <c r="G779" s="11">
        <v>50903.9</v>
      </c>
      <c r="H779" s="11"/>
      <c r="I779" s="45">
        <f t="shared" si="38"/>
        <v>50903.9</v>
      </c>
      <c r="J779" s="11"/>
      <c r="K779" s="45">
        <f t="shared" si="42"/>
        <v>50903.9</v>
      </c>
      <c r="L779" s="10" t="s">
        <v>36</v>
      </c>
    </row>
    <row r="780" spans="1:12" ht="33.75" hidden="1" x14ac:dyDescent="0.2">
      <c r="A780" s="9" t="s">
        <v>187</v>
      </c>
      <c r="B780" s="9" t="s">
        <v>198</v>
      </c>
      <c r="C780" s="10" t="s">
        <v>199</v>
      </c>
      <c r="D780" s="11">
        <v>411414.3</v>
      </c>
      <c r="E780" s="11">
        <v>0</v>
      </c>
      <c r="F780" s="11">
        <f t="shared" si="41"/>
        <v>411414.3</v>
      </c>
      <c r="G780" s="11">
        <v>381161.37</v>
      </c>
      <c r="H780" s="11"/>
      <c r="I780" s="45">
        <f t="shared" si="38"/>
        <v>381161.37</v>
      </c>
      <c r="J780" s="11"/>
      <c r="K780" s="45">
        <f t="shared" si="42"/>
        <v>381161.37</v>
      </c>
      <c r="L780" s="10" t="s">
        <v>37</v>
      </c>
    </row>
    <row r="781" spans="1:12" ht="33.75" hidden="1" x14ac:dyDescent="0.2">
      <c r="A781" s="9" t="s">
        <v>187</v>
      </c>
      <c r="B781" s="9" t="s">
        <v>198</v>
      </c>
      <c r="C781" s="10" t="s">
        <v>199</v>
      </c>
      <c r="D781" s="11">
        <v>138191</v>
      </c>
      <c r="E781" s="11">
        <v>0</v>
      </c>
      <c r="F781" s="11">
        <f t="shared" si="41"/>
        <v>138191</v>
      </c>
      <c r="G781" s="11">
        <v>138191</v>
      </c>
      <c r="H781" s="11"/>
      <c r="I781" s="45">
        <f t="shared" si="38"/>
        <v>138191</v>
      </c>
      <c r="J781" s="11"/>
      <c r="K781" s="45">
        <f t="shared" si="42"/>
        <v>138191</v>
      </c>
      <c r="L781" s="10" t="s">
        <v>38</v>
      </c>
    </row>
    <row r="782" spans="1:12" ht="33.75" hidden="1" x14ac:dyDescent="0.2">
      <c r="A782" s="9" t="s">
        <v>187</v>
      </c>
      <c r="B782" s="9" t="s">
        <v>198</v>
      </c>
      <c r="C782" s="10" t="s">
        <v>199</v>
      </c>
      <c r="D782" s="11">
        <v>7781.4</v>
      </c>
      <c r="E782" s="11">
        <v>0</v>
      </c>
      <c r="F782" s="11">
        <f t="shared" si="41"/>
        <v>7781.4</v>
      </c>
      <c r="G782" s="11">
        <v>7781.4</v>
      </c>
      <c r="H782" s="11"/>
      <c r="I782" s="45">
        <f t="shared" si="38"/>
        <v>7781.4</v>
      </c>
      <c r="J782" s="11"/>
      <c r="K782" s="45">
        <f t="shared" si="42"/>
        <v>7781.4</v>
      </c>
      <c r="L782" s="10" t="s">
        <v>39</v>
      </c>
    </row>
    <row r="783" spans="1:12" ht="33.75" hidden="1" x14ac:dyDescent="0.2">
      <c r="A783" s="9" t="s">
        <v>187</v>
      </c>
      <c r="B783" s="9" t="s">
        <v>198</v>
      </c>
      <c r="C783" s="10" t="s">
        <v>199</v>
      </c>
      <c r="D783" s="11">
        <v>201080.9</v>
      </c>
      <c r="E783" s="11">
        <v>0</v>
      </c>
      <c r="F783" s="11">
        <f t="shared" si="41"/>
        <v>201080.9</v>
      </c>
      <c r="G783" s="11">
        <v>201080.9</v>
      </c>
      <c r="H783" s="11"/>
      <c r="I783" s="45">
        <f t="shared" ref="I783:I846" si="43">J783+K783</f>
        <v>201080.9</v>
      </c>
      <c r="J783" s="11"/>
      <c r="K783" s="45">
        <f t="shared" si="42"/>
        <v>201080.9</v>
      </c>
      <c r="L783" s="10" t="s">
        <v>41</v>
      </c>
    </row>
    <row r="784" spans="1:12" ht="33.75" hidden="1" x14ac:dyDescent="0.2">
      <c r="A784" s="9" t="s">
        <v>187</v>
      </c>
      <c r="B784" s="9" t="s">
        <v>198</v>
      </c>
      <c r="C784" s="10" t="s">
        <v>199</v>
      </c>
      <c r="D784" s="11">
        <v>539966.49</v>
      </c>
      <c r="E784" s="11">
        <v>0</v>
      </c>
      <c r="F784" s="11">
        <f t="shared" si="41"/>
        <v>539966.49</v>
      </c>
      <c r="G784" s="11">
        <v>391627.33</v>
      </c>
      <c r="H784" s="11"/>
      <c r="I784" s="45">
        <f t="shared" si="43"/>
        <v>391627.33</v>
      </c>
      <c r="J784" s="11"/>
      <c r="K784" s="45">
        <f t="shared" si="42"/>
        <v>391627.33</v>
      </c>
      <c r="L784" s="10" t="s">
        <v>42</v>
      </c>
    </row>
    <row r="785" spans="1:12" ht="33.75" hidden="1" x14ac:dyDescent="0.2">
      <c r="A785" s="9" t="s">
        <v>187</v>
      </c>
      <c r="B785" s="9" t="s">
        <v>198</v>
      </c>
      <c r="C785" s="10" t="s">
        <v>199</v>
      </c>
      <c r="D785" s="11">
        <v>24759.200000000001</v>
      </c>
      <c r="E785" s="11">
        <v>0</v>
      </c>
      <c r="F785" s="11">
        <f t="shared" si="41"/>
        <v>24759.200000000001</v>
      </c>
      <c r="G785" s="11">
        <v>24759.200000000001</v>
      </c>
      <c r="H785" s="11"/>
      <c r="I785" s="45">
        <f t="shared" si="43"/>
        <v>24759.200000000001</v>
      </c>
      <c r="J785" s="11"/>
      <c r="K785" s="45">
        <f t="shared" si="42"/>
        <v>24759.200000000001</v>
      </c>
      <c r="L785" s="10" t="s">
        <v>43</v>
      </c>
    </row>
    <row r="786" spans="1:12" ht="33.75" hidden="1" x14ac:dyDescent="0.2">
      <c r="A786" s="9" t="s">
        <v>187</v>
      </c>
      <c r="B786" s="9" t="s">
        <v>198</v>
      </c>
      <c r="C786" s="10" t="s">
        <v>199</v>
      </c>
      <c r="D786" s="11">
        <v>17156.2</v>
      </c>
      <c r="E786" s="11">
        <v>0</v>
      </c>
      <c r="F786" s="11">
        <f t="shared" si="41"/>
        <v>17156.2</v>
      </c>
      <c r="G786" s="11">
        <v>17156.2</v>
      </c>
      <c r="H786" s="11"/>
      <c r="I786" s="45">
        <f t="shared" si="43"/>
        <v>17156.2</v>
      </c>
      <c r="J786" s="11"/>
      <c r="K786" s="45">
        <f t="shared" si="42"/>
        <v>17156.2</v>
      </c>
      <c r="L786" s="10" t="s">
        <v>44</v>
      </c>
    </row>
    <row r="787" spans="1:12" ht="33.75" hidden="1" x14ac:dyDescent="0.2">
      <c r="A787" s="9" t="s">
        <v>187</v>
      </c>
      <c r="B787" s="9" t="s">
        <v>198</v>
      </c>
      <c r="C787" s="10" t="s">
        <v>199</v>
      </c>
      <c r="D787" s="11">
        <v>536154.6</v>
      </c>
      <c r="E787" s="11">
        <v>0</v>
      </c>
      <c r="F787" s="11">
        <f t="shared" si="41"/>
        <v>536154.6</v>
      </c>
      <c r="G787" s="11">
        <v>536120</v>
      </c>
      <c r="H787" s="11"/>
      <c r="I787" s="45">
        <f t="shared" si="43"/>
        <v>536120</v>
      </c>
      <c r="J787" s="11"/>
      <c r="K787" s="45">
        <f t="shared" si="42"/>
        <v>536120</v>
      </c>
      <c r="L787" s="10" t="s">
        <v>45</v>
      </c>
    </row>
    <row r="788" spans="1:12" ht="33.75" hidden="1" x14ac:dyDescent="0.2">
      <c r="A788" s="9" t="s">
        <v>187</v>
      </c>
      <c r="B788" s="9" t="s">
        <v>198</v>
      </c>
      <c r="C788" s="10" t="s">
        <v>199</v>
      </c>
      <c r="D788" s="11">
        <v>16201.5</v>
      </c>
      <c r="E788" s="11">
        <v>0</v>
      </c>
      <c r="F788" s="11">
        <f t="shared" si="41"/>
        <v>16201.5</v>
      </c>
      <c r="G788" s="11">
        <v>16201.5</v>
      </c>
      <c r="H788" s="11"/>
      <c r="I788" s="45">
        <f t="shared" si="43"/>
        <v>16201.5</v>
      </c>
      <c r="J788" s="11"/>
      <c r="K788" s="45">
        <f t="shared" si="42"/>
        <v>16201.5</v>
      </c>
      <c r="L788" s="10" t="s">
        <v>46</v>
      </c>
    </row>
    <row r="789" spans="1:12" ht="33.75" hidden="1" x14ac:dyDescent="0.2">
      <c r="A789" s="9" t="s">
        <v>187</v>
      </c>
      <c r="B789" s="9" t="s">
        <v>198</v>
      </c>
      <c r="C789" s="10" t="s">
        <v>199</v>
      </c>
      <c r="D789" s="11">
        <v>73633</v>
      </c>
      <c r="E789" s="11">
        <v>0</v>
      </c>
      <c r="F789" s="11">
        <f t="shared" si="41"/>
        <v>73633</v>
      </c>
      <c r="G789" s="11">
        <v>73633</v>
      </c>
      <c r="H789" s="11"/>
      <c r="I789" s="45">
        <f t="shared" si="43"/>
        <v>73633</v>
      </c>
      <c r="J789" s="11"/>
      <c r="K789" s="45">
        <f t="shared" si="42"/>
        <v>73633</v>
      </c>
      <c r="L789" s="10" t="s">
        <v>47</v>
      </c>
    </row>
    <row r="790" spans="1:12" ht="33.75" hidden="1" x14ac:dyDescent="0.2">
      <c r="A790" s="9" t="s">
        <v>187</v>
      </c>
      <c r="B790" s="9" t="s">
        <v>198</v>
      </c>
      <c r="C790" s="10" t="s">
        <v>199</v>
      </c>
      <c r="D790" s="11">
        <v>4440.2</v>
      </c>
      <c r="E790" s="11">
        <v>0</v>
      </c>
      <c r="F790" s="11">
        <f t="shared" si="41"/>
        <v>4440.2</v>
      </c>
      <c r="G790" s="11">
        <v>4440.2</v>
      </c>
      <c r="H790" s="11"/>
      <c r="I790" s="45">
        <f t="shared" si="43"/>
        <v>4440.2</v>
      </c>
      <c r="J790" s="11"/>
      <c r="K790" s="45">
        <f t="shared" si="42"/>
        <v>4440.2</v>
      </c>
      <c r="L790" s="10" t="s">
        <v>48</v>
      </c>
    </row>
    <row r="791" spans="1:12" s="23" customFormat="1" ht="45" hidden="1" x14ac:dyDescent="0.2">
      <c r="A791" s="20" t="s">
        <v>187</v>
      </c>
      <c r="B791" s="20" t="s">
        <v>200</v>
      </c>
      <c r="C791" s="24" t="s">
        <v>201</v>
      </c>
      <c r="D791" s="22">
        <v>20121684</v>
      </c>
      <c r="E791" s="22">
        <v>0</v>
      </c>
      <c r="F791" s="11">
        <f t="shared" si="41"/>
        <v>20121684</v>
      </c>
      <c r="G791" s="22">
        <v>20121684</v>
      </c>
      <c r="H791" s="22"/>
      <c r="I791" s="45">
        <f t="shared" si="43"/>
        <v>20121684</v>
      </c>
      <c r="J791" s="22"/>
      <c r="K791" s="22">
        <f>G791</f>
        <v>20121684</v>
      </c>
      <c r="L791" s="21" t="s">
        <v>38</v>
      </c>
    </row>
    <row r="792" spans="1:12" ht="45" hidden="1" x14ac:dyDescent="0.2">
      <c r="A792" s="9" t="s">
        <v>187</v>
      </c>
      <c r="B792" s="9" t="s">
        <v>200</v>
      </c>
      <c r="C792" s="12" t="s">
        <v>201</v>
      </c>
      <c r="D792" s="11">
        <v>51229612.5</v>
      </c>
      <c r="E792" s="11">
        <v>0</v>
      </c>
      <c r="F792" s="11">
        <f t="shared" si="41"/>
        <v>51229612.5</v>
      </c>
      <c r="G792" s="11">
        <v>51229612.5</v>
      </c>
      <c r="H792" s="11"/>
      <c r="I792" s="45">
        <f t="shared" si="43"/>
        <v>51229612.5</v>
      </c>
      <c r="J792" s="11"/>
      <c r="K792" s="11">
        <f>G792</f>
        <v>51229612.5</v>
      </c>
      <c r="L792" s="10" t="s">
        <v>45</v>
      </c>
    </row>
    <row r="793" spans="1:12" s="23" customFormat="1" ht="33.75" hidden="1" x14ac:dyDescent="0.2">
      <c r="A793" s="20" t="s">
        <v>187</v>
      </c>
      <c r="B793" s="20" t="s">
        <v>202</v>
      </c>
      <c r="C793" s="21" t="s">
        <v>203</v>
      </c>
      <c r="D793" s="22">
        <v>7250329.4199999999</v>
      </c>
      <c r="E793" s="22">
        <v>0</v>
      </c>
      <c r="F793" s="22">
        <v>7250329.4199999999</v>
      </c>
      <c r="G793" s="22">
        <v>6232704.7199999997</v>
      </c>
      <c r="H793" s="22"/>
      <c r="I793" s="45">
        <f t="shared" si="43"/>
        <v>6232704.7199999997</v>
      </c>
      <c r="J793" s="22"/>
      <c r="K793" s="22">
        <f>G793</f>
        <v>6232704.7199999997</v>
      </c>
      <c r="L793" s="21" t="s">
        <v>20</v>
      </c>
    </row>
    <row r="794" spans="1:12" ht="33.75" hidden="1" x14ac:dyDescent="0.2">
      <c r="A794" s="9" t="s">
        <v>187</v>
      </c>
      <c r="B794" s="9" t="s">
        <v>202</v>
      </c>
      <c r="C794" s="10" t="s">
        <v>203</v>
      </c>
      <c r="D794" s="11">
        <v>6872459.6200000001</v>
      </c>
      <c r="E794" s="11">
        <v>0</v>
      </c>
      <c r="F794" s="11">
        <v>6872459.6200000001</v>
      </c>
      <c r="G794" s="11">
        <v>6596773.2300000004</v>
      </c>
      <c r="H794" s="11"/>
      <c r="I794" s="45">
        <f t="shared" si="43"/>
        <v>6596773.2300000004</v>
      </c>
      <c r="J794" s="11"/>
      <c r="K794" s="11">
        <f>G794</f>
        <v>6596773.2300000004</v>
      </c>
      <c r="L794" s="10" t="s">
        <v>21</v>
      </c>
    </row>
    <row r="795" spans="1:12" ht="33.75" hidden="1" x14ac:dyDescent="0.2">
      <c r="A795" s="9" t="s">
        <v>187</v>
      </c>
      <c r="B795" s="9" t="s">
        <v>202</v>
      </c>
      <c r="C795" s="10" t="s">
        <v>203</v>
      </c>
      <c r="D795" s="11">
        <v>9278263.3800000008</v>
      </c>
      <c r="E795" s="11">
        <v>0</v>
      </c>
      <c r="F795" s="11">
        <v>9278263.3800000008</v>
      </c>
      <c r="G795" s="11">
        <v>9192574.1500000004</v>
      </c>
      <c r="H795" s="11"/>
      <c r="I795" s="45">
        <f t="shared" si="43"/>
        <v>9192574.1500000004</v>
      </c>
      <c r="J795" s="11"/>
      <c r="K795" s="11">
        <f t="shared" ref="K795:K821" si="44">G795</f>
        <v>9192574.1500000004</v>
      </c>
      <c r="L795" s="10" t="s">
        <v>22</v>
      </c>
    </row>
    <row r="796" spans="1:12" ht="33.75" hidden="1" x14ac:dyDescent="0.2">
      <c r="A796" s="9" t="s">
        <v>187</v>
      </c>
      <c r="B796" s="9" t="s">
        <v>202</v>
      </c>
      <c r="C796" s="10" t="s">
        <v>203</v>
      </c>
      <c r="D796" s="11">
        <v>18680867.550000001</v>
      </c>
      <c r="E796" s="11">
        <v>0</v>
      </c>
      <c r="F796" s="11">
        <v>18680867.550000001</v>
      </c>
      <c r="G796" s="11">
        <v>12803872.93</v>
      </c>
      <c r="H796" s="11"/>
      <c r="I796" s="45">
        <f t="shared" si="43"/>
        <v>12803872.93</v>
      </c>
      <c r="J796" s="11"/>
      <c r="K796" s="11">
        <f t="shared" si="44"/>
        <v>12803872.93</v>
      </c>
      <c r="L796" s="10" t="s">
        <v>23</v>
      </c>
    </row>
    <row r="797" spans="1:12" ht="33.75" hidden="1" x14ac:dyDescent="0.2">
      <c r="A797" s="9" t="s">
        <v>187</v>
      </c>
      <c r="B797" s="9" t="s">
        <v>202</v>
      </c>
      <c r="C797" s="10" t="s">
        <v>203</v>
      </c>
      <c r="D797" s="11">
        <v>4307402.88</v>
      </c>
      <c r="E797" s="11">
        <v>0</v>
      </c>
      <c r="F797" s="11">
        <v>4307402.88</v>
      </c>
      <c r="G797" s="11">
        <v>4307402.88</v>
      </c>
      <c r="H797" s="11"/>
      <c r="I797" s="45">
        <f t="shared" si="43"/>
        <v>4307402.88</v>
      </c>
      <c r="J797" s="11"/>
      <c r="K797" s="11">
        <f t="shared" si="44"/>
        <v>4307402.88</v>
      </c>
      <c r="L797" s="10" t="s">
        <v>24</v>
      </c>
    </row>
    <row r="798" spans="1:12" ht="33.75" hidden="1" x14ac:dyDescent="0.2">
      <c r="A798" s="9" t="s">
        <v>187</v>
      </c>
      <c r="B798" s="9" t="s">
        <v>202</v>
      </c>
      <c r="C798" s="10" t="s">
        <v>203</v>
      </c>
      <c r="D798" s="11">
        <v>8369741.4400000004</v>
      </c>
      <c r="E798" s="11">
        <v>0</v>
      </c>
      <c r="F798" s="11">
        <v>8369741.4400000004</v>
      </c>
      <c r="G798" s="11">
        <v>8270959.3399999999</v>
      </c>
      <c r="H798" s="11"/>
      <c r="I798" s="45">
        <f t="shared" si="43"/>
        <v>8270959.3399999999</v>
      </c>
      <c r="J798" s="11"/>
      <c r="K798" s="11">
        <f t="shared" si="44"/>
        <v>8270959.3399999999</v>
      </c>
      <c r="L798" s="10" t="s">
        <v>25</v>
      </c>
    </row>
    <row r="799" spans="1:12" ht="33.75" hidden="1" x14ac:dyDescent="0.2">
      <c r="A799" s="9" t="s">
        <v>187</v>
      </c>
      <c r="B799" s="9" t="s">
        <v>202</v>
      </c>
      <c r="C799" s="10" t="s">
        <v>203</v>
      </c>
      <c r="D799" s="11">
        <v>3412564.88</v>
      </c>
      <c r="E799" s="11">
        <v>0</v>
      </c>
      <c r="F799" s="11">
        <v>3412564.88</v>
      </c>
      <c r="G799" s="11">
        <v>3412564.88</v>
      </c>
      <c r="H799" s="11"/>
      <c r="I799" s="45">
        <f t="shared" si="43"/>
        <v>3412564.88</v>
      </c>
      <c r="J799" s="11"/>
      <c r="K799" s="11">
        <f t="shared" si="44"/>
        <v>3412564.88</v>
      </c>
      <c r="L799" s="10" t="s">
        <v>26</v>
      </c>
    </row>
    <row r="800" spans="1:12" ht="33.75" hidden="1" x14ac:dyDescent="0.2">
      <c r="A800" s="9" t="s">
        <v>187</v>
      </c>
      <c r="B800" s="9" t="s">
        <v>202</v>
      </c>
      <c r="C800" s="10" t="s">
        <v>203</v>
      </c>
      <c r="D800" s="11">
        <v>9025203.3900000006</v>
      </c>
      <c r="E800" s="11">
        <v>0</v>
      </c>
      <c r="F800" s="11">
        <v>9025203.3900000006</v>
      </c>
      <c r="G800" s="11">
        <v>9023587.1400000006</v>
      </c>
      <c r="H800" s="11"/>
      <c r="I800" s="45">
        <f t="shared" si="43"/>
        <v>9023587.1400000006</v>
      </c>
      <c r="J800" s="11"/>
      <c r="K800" s="11">
        <f t="shared" si="44"/>
        <v>9023587.1400000006</v>
      </c>
      <c r="L800" s="10" t="s">
        <v>27</v>
      </c>
    </row>
    <row r="801" spans="1:12" ht="33.75" hidden="1" x14ac:dyDescent="0.2">
      <c r="A801" s="9" t="s">
        <v>187</v>
      </c>
      <c r="B801" s="9" t="s">
        <v>202</v>
      </c>
      <c r="C801" s="10" t="s">
        <v>203</v>
      </c>
      <c r="D801" s="11">
        <v>6446143.2699999996</v>
      </c>
      <c r="E801" s="11">
        <v>0</v>
      </c>
      <c r="F801" s="11">
        <v>6446143.2699999996</v>
      </c>
      <c r="G801" s="11">
        <v>6296380.6200000001</v>
      </c>
      <c r="H801" s="11"/>
      <c r="I801" s="45">
        <f t="shared" si="43"/>
        <v>6296380.6200000001</v>
      </c>
      <c r="J801" s="11"/>
      <c r="K801" s="11">
        <f t="shared" si="44"/>
        <v>6296380.6200000001</v>
      </c>
      <c r="L801" s="10" t="s">
        <v>28</v>
      </c>
    </row>
    <row r="802" spans="1:12" ht="33.75" hidden="1" x14ac:dyDescent="0.2">
      <c r="A802" s="9" t="s">
        <v>187</v>
      </c>
      <c r="B802" s="9" t="s">
        <v>202</v>
      </c>
      <c r="C802" s="10" t="s">
        <v>203</v>
      </c>
      <c r="D802" s="11">
        <v>9086367.5999999996</v>
      </c>
      <c r="E802" s="11">
        <v>0</v>
      </c>
      <c r="F802" s="11">
        <v>9086367.5999999996</v>
      </c>
      <c r="G802" s="11">
        <v>9086367.5999999996</v>
      </c>
      <c r="H802" s="11"/>
      <c r="I802" s="45">
        <f t="shared" si="43"/>
        <v>9086367.5999999996</v>
      </c>
      <c r="J802" s="11"/>
      <c r="K802" s="11">
        <f t="shared" si="44"/>
        <v>9086367.5999999996</v>
      </c>
      <c r="L802" s="10" t="s">
        <v>29</v>
      </c>
    </row>
    <row r="803" spans="1:12" ht="33.75" hidden="1" x14ac:dyDescent="0.2">
      <c r="A803" s="9" t="s">
        <v>187</v>
      </c>
      <c r="B803" s="9" t="s">
        <v>202</v>
      </c>
      <c r="C803" s="10" t="s">
        <v>203</v>
      </c>
      <c r="D803" s="11">
        <v>4678744.75</v>
      </c>
      <c r="E803" s="11">
        <v>0</v>
      </c>
      <c r="F803" s="11">
        <v>4678744.75</v>
      </c>
      <c r="G803" s="11">
        <v>4678744.75</v>
      </c>
      <c r="H803" s="11"/>
      <c r="I803" s="45">
        <f t="shared" si="43"/>
        <v>4678744.75</v>
      </c>
      <c r="J803" s="11"/>
      <c r="K803" s="11">
        <f t="shared" si="44"/>
        <v>4678744.75</v>
      </c>
      <c r="L803" s="10" t="s">
        <v>30</v>
      </c>
    </row>
    <row r="804" spans="1:12" ht="33.75" hidden="1" x14ac:dyDescent="0.2">
      <c r="A804" s="9" t="s">
        <v>187</v>
      </c>
      <c r="B804" s="9" t="s">
        <v>202</v>
      </c>
      <c r="C804" s="10" t="s">
        <v>203</v>
      </c>
      <c r="D804" s="11">
        <v>5614041.5499999998</v>
      </c>
      <c r="E804" s="11">
        <v>0</v>
      </c>
      <c r="F804" s="11">
        <v>5614041.5499999998</v>
      </c>
      <c r="G804" s="11">
        <v>5325074.07</v>
      </c>
      <c r="H804" s="11"/>
      <c r="I804" s="45">
        <f t="shared" si="43"/>
        <v>5325074.07</v>
      </c>
      <c r="J804" s="11"/>
      <c r="K804" s="11">
        <f t="shared" si="44"/>
        <v>5325074.07</v>
      </c>
      <c r="L804" s="10" t="s">
        <v>31</v>
      </c>
    </row>
    <row r="805" spans="1:12" ht="33.75" hidden="1" x14ac:dyDescent="0.2">
      <c r="A805" s="9" t="s">
        <v>187</v>
      </c>
      <c r="B805" s="9" t="s">
        <v>202</v>
      </c>
      <c r="C805" s="10" t="s">
        <v>203</v>
      </c>
      <c r="D805" s="11">
        <v>10635196.300000001</v>
      </c>
      <c r="E805" s="11">
        <v>0</v>
      </c>
      <c r="F805" s="11">
        <v>10635196.300000001</v>
      </c>
      <c r="G805" s="11">
        <v>10093965.48</v>
      </c>
      <c r="H805" s="11"/>
      <c r="I805" s="45">
        <f t="shared" si="43"/>
        <v>10093965.48</v>
      </c>
      <c r="J805" s="11"/>
      <c r="K805" s="11">
        <f t="shared" si="44"/>
        <v>10093965.48</v>
      </c>
      <c r="L805" s="10" t="s">
        <v>32</v>
      </c>
    </row>
    <row r="806" spans="1:12" ht="33.75" hidden="1" x14ac:dyDescent="0.2">
      <c r="A806" s="9" t="s">
        <v>187</v>
      </c>
      <c r="B806" s="9" t="s">
        <v>202</v>
      </c>
      <c r="C806" s="10" t="s">
        <v>203</v>
      </c>
      <c r="D806" s="11">
        <v>2172451.37</v>
      </c>
      <c r="E806" s="11">
        <v>0</v>
      </c>
      <c r="F806" s="11">
        <v>2172451.37</v>
      </c>
      <c r="G806" s="11">
        <v>2167903.16</v>
      </c>
      <c r="H806" s="11"/>
      <c r="I806" s="45">
        <f t="shared" si="43"/>
        <v>2167903.16</v>
      </c>
      <c r="J806" s="11"/>
      <c r="K806" s="11">
        <f t="shared" si="44"/>
        <v>2167903.16</v>
      </c>
      <c r="L806" s="10" t="s">
        <v>33</v>
      </c>
    </row>
    <row r="807" spans="1:12" ht="33.75" hidden="1" x14ac:dyDescent="0.2">
      <c r="A807" s="9" t="s">
        <v>187</v>
      </c>
      <c r="B807" s="9" t="s">
        <v>202</v>
      </c>
      <c r="C807" s="10" t="s">
        <v>203</v>
      </c>
      <c r="D807" s="11">
        <v>3358421.35</v>
      </c>
      <c r="E807" s="11">
        <v>0</v>
      </c>
      <c r="F807" s="11">
        <v>3358421.35</v>
      </c>
      <c r="G807" s="11">
        <v>3317019.36</v>
      </c>
      <c r="H807" s="11"/>
      <c r="I807" s="45">
        <f t="shared" si="43"/>
        <v>3317019.36</v>
      </c>
      <c r="J807" s="11"/>
      <c r="K807" s="11">
        <f t="shared" si="44"/>
        <v>3317019.36</v>
      </c>
      <c r="L807" s="10" t="s">
        <v>34</v>
      </c>
    </row>
    <row r="808" spans="1:12" ht="33.75" hidden="1" x14ac:dyDescent="0.2">
      <c r="A808" s="9" t="s">
        <v>187</v>
      </c>
      <c r="B808" s="9" t="s">
        <v>202</v>
      </c>
      <c r="C808" s="10" t="s">
        <v>203</v>
      </c>
      <c r="D808" s="11">
        <v>4312100.6900000004</v>
      </c>
      <c r="E808" s="11">
        <v>0</v>
      </c>
      <c r="F808" s="11">
        <v>4312100.6900000004</v>
      </c>
      <c r="G808" s="11">
        <v>4020017.66</v>
      </c>
      <c r="H808" s="11"/>
      <c r="I808" s="45">
        <f t="shared" si="43"/>
        <v>4020017.66</v>
      </c>
      <c r="J808" s="11"/>
      <c r="K808" s="11">
        <f t="shared" si="44"/>
        <v>4020017.66</v>
      </c>
      <c r="L808" s="10" t="s">
        <v>35</v>
      </c>
    </row>
    <row r="809" spans="1:12" ht="33.75" hidden="1" x14ac:dyDescent="0.2">
      <c r="A809" s="9" t="s">
        <v>187</v>
      </c>
      <c r="B809" s="9" t="s">
        <v>202</v>
      </c>
      <c r="C809" s="10" t="s">
        <v>203</v>
      </c>
      <c r="D809" s="11">
        <v>7882388.6500000004</v>
      </c>
      <c r="E809" s="11">
        <v>0</v>
      </c>
      <c r="F809" s="11">
        <v>7882388.6500000004</v>
      </c>
      <c r="G809" s="11">
        <v>7869785.2199999997</v>
      </c>
      <c r="H809" s="11"/>
      <c r="I809" s="45">
        <f t="shared" si="43"/>
        <v>7869785.2199999997</v>
      </c>
      <c r="J809" s="11"/>
      <c r="K809" s="11">
        <f t="shared" si="44"/>
        <v>7869785.2199999997</v>
      </c>
      <c r="L809" s="10" t="s">
        <v>36</v>
      </c>
    </row>
    <row r="810" spans="1:12" ht="33.75" hidden="1" x14ac:dyDescent="0.2">
      <c r="A810" s="9" t="s">
        <v>187</v>
      </c>
      <c r="B810" s="9" t="s">
        <v>202</v>
      </c>
      <c r="C810" s="10" t="s">
        <v>203</v>
      </c>
      <c r="D810" s="11">
        <v>13958608.609999999</v>
      </c>
      <c r="E810" s="11">
        <v>0</v>
      </c>
      <c r="F810" s="11">
        <v>13958608.609999999</v>
      </c>
      <c r="G810" s="11">
        <v>13958365.66</v>
      </c>
      <c r="H810" s="11"/>
      <c r="I810" s="45">
        <f t="shared" si="43"/>
        <v>13958365.66</v>
      </c>
      <c r="J810" s="11"/>
      <c r="K810" s="11">
        <f t="shared" si="44"/>
        <v>13958365.66</v>
      </c>
      <c r="L810" s="10" t="s">
        <v>37</v>
      </c>
    </row>
    <row r="811" spans="1:12" ht="33.75" hidden="1" x14ac:dyDescent="0.2">
      <c r="A811" s="9" t="s">
        <v>187</v>
      </c>
      <c r="B811" s="9" t="s">
        <v>202</v>
      </c>
      <c r="C811" s="10" t="s">
        <v>203</v>
      </c>
      <c r="D811" s="11">
        <v>10945035.449999999</v>
      </c>
      <c r="E811" s="11">
        <v>0</v>
      </c>
      <c r="F811" s="11">
        <v>10945035.449999999</v>
      </c>
      <c r="G811" s="11">
        <v>10580100.33</v>
      </c>
      <c r="H811" s="11"/>
      <c r="I811" s="45">
        <f t="shared" si="43"/>
        <v>10580100.33</v>
      </c>
      <c r="J811" s="11"/>
      <c r="K811" s="11">
        <f t="shared" si="44"/>
        <v>10580100.33</v>
      </c>
      <c r="L811" s="10" t="s">
        <v>38</v>
      </c>
    </row>
    <row r="812" spans="1:12" ht="33.75" hidden="1" x14ac:dyDescent="0.2">
      <c r="A812" s="9" t="s">
        <v>187</v>
      </c>
      <c r="B812" s="9" t="s">
        <v>202</v>
      </c>
      <c r="C812" s="10" t="s">
        <v>203</v>
      </c>
      <c r="D812" s="11">
        <v>6230240.0199999996</v>
      </c>
      <c r="E812" s="11">
        <v>0</v>
      </c>
      <c r="F812" s="11">
        <v>6230240.0199999996</v>
      </c>
      <c r="G812" s="11">
        <v>5040728.66</v>
      </c>
      <c r="H812" s="11"/>
      <c r="I812" s="45">
        <f t="shared" si="43"/>
        <v>5040728.66</v>
      </c>
      <c r="J812" s="11"/>
      <c r="K812" s="11">
        <f t="shared" si="44"/>
        <v>5040728.66</v>
      </c>
      <c r="L812" s="10" t="s">
        <v>39</v>
      </c>
    </row>
    <row r="813" spans="1:12" ht="33.75" hidden="1" x14ac:dyDescent="0.2">
      <c r="A813" s="9" t="s">
        <v>187</v>
      </c>
      <c r="B813" s="9" t="s">
        <v>202</v>
      </c>
      <c r="C813" s="10" t="s">
        <v>203</v>
      </c>
      <c r="D813" s="11">
        <v>1622328.48</v>
      </c>
      <c r="E813" s="11">
        <v>0</v>
      </c>
      <c r="F813" s="11">
        <v>1622328.48</v>
      </c>
      <c r="G813" s="11">
        <v>1622328.48</v>
      </c>
      <c r="H813" s="11"/>
      <c r="I813" s="45">
        <f t="shared" si="43"/>
        <v>1622328.48</v>
      </c>
      <c r="J813" s="11"/>
      <c r="K813" s="11">
        <f t="shared" si="44"/>
        <v>1622328.48</v>
      </c>
      <c r="L813" s="10" t="s">
        <v>40</v>
      </c>
    </row>
    <row r="814" spans="1:12" ht="33.75" hidden="1" x14ac:dyDescent="0.2">
      <c r="A814" s="9" t="s">
        <v>187</v>
      </c>
      <c r="B814" s="9" t="s">
        <v>202</v>
      </c>
      <c r="C814" s="10" t="s">
        <v>203</v>
      </c>
      <c r="D814" s="11">
        <v>51107061.619999997</v>
      </c>
      <c r="E814" s="11">
        <v>0</v>
      </c>
      <c r="F814" s="11">
        <v>51107061.619999997</v>
      </c>
      <c r="G814" s="11">
        <v>51060020.719999999</v>
      </c>
      <c r="H814" s="11"/>
      <c r="I814" s="45">
        <f t="shared" si="43"/>
        <v>51060020.719999999</v>
      </c>
      <c r="J814" s="11"/>
      <c r="K814" s="11">
        <f t="shared" si="44"/>
        <v>51060020.719999999</v>
      </c>
      <c r="L814" s="10" t="s">
        <v>41</v>
      </c>
    </row>
    <row r="815" spans="1:12" ht="33.75" hidden="1" x14ac:dyDescent="0.2">
      <c r="A815" s="9" t="s">
        <v>187</v>
      </c>
      <c r="B815" s="9" t="s">
        <v>202</v>
      </c>
      <c r="C815" s="10" t="s">
        <v>203</v>
      </c>
      <c r="D815" s="11">
        <v>148163460.44999999</v>
      </c>
      <c r="E815" s="11">
        <v>0</v>
      </c>
      <c r="F815" s="11">
        <v>148163460.44999999</v>
      </c>
      <c r="G815" s="11">
        <v>147905139.53</v>
      </c>
      <c r="H815" s="11"/>
      <c r="I815" s="45">
        <f t="shared" si="43"/>
        <v>147905139.53</v>
      </c>
      <c r="J815" s="11"/>
      <c r="K815" s="11">
        <f t="shared" si="44"/>
        <v>147905139.53</v>
      </c>
      <c r="L815" s="10" t="s">
        <v>42</v>
      </c>
    </row>
    <row r="816" spans="1:12" ht="33.75" hidden="1" x14ac:dyDescent="0.2">
      <c r="A816" s="9" t="s">
        <v>187</v>
      </c>
      <c r="B816" s="9" t="s">
        <v>202</v>
      </c>
      <c r="C816" s="10" t="s">
        <v>203</v>
      </c>
      <c r="D816" s="11">
        <v>14548595.310000001</v>
      </c>
      <c r="E816" s="11">
        <v>0</v>
      </c>
      <c r="F816" s="11">
        <v>14548595.310000001</v>
      </c>
      <c r="G816" s="11">
        <v>14548595.310000001</v>
      </c>
      <c r="H816" s="11"/>
      <c r="I816" s="45">
        <f t="shared" si="43"/>
        <v>14548595.310000001</v>
      </c>
      <c r="J816" s="11"/>
      <c r="K816" s="11">
        <f t="shared" si="44"/>
        <v>14548595.310000001</v>
      </c>
      <c r="L816" s="10" t="s">
        <v>43</v>
      </c>
    </row>
    <row r="817" spans="1:12" ht="33.75" hidden="1" x14ac:dyDescent="0.2">
      <c r="A817" s="9" t="s">
        <v>187</v>
      </c>
      <c r="B817" s="9" t="s">
        <v>202</v>
      </c>
      <c r="C817" s="10" t="s">
        <v>203</v>
      </c>
      <c r="D817" s="11">
        <v>12914488.779999999</v>
      </c>
      <c r="E817" s="11">
        <v>0</v>
      </c>
      <c r="F817" s="11">
        <v>12914488.779999999</v>
      </c>
      <c r="G817" s="11">
        <v>12914488.779999999</v>
      </c>
      <c r="H817" s="11"/>
      <c r="I817" s="45">
        <f t="shared" si="43"/>
        <v>12914488.779999999</v>
      </c>
      <c r="J817" s="11"/>
      <c r="K817" s="11">
        <f t="shared" si="44"/>
        <v>12914488.779999999</v>
      </c>
      <c r="L817" s="10" t="s">
        <v>44</v>
      </c>
    </row>
    <row r="818" spans="1:12" ht="33.75" hidden="1" x14ac:dyDescent="0.2">
      <c r="A818" s="9" t="s">
        <v>187</v>
      </c>
      <c r="B818" s="9" t="s">
        <v>202</v>
      </c>
      <c r="C818" s="10" t="s">
        <v>203</v>
      </c>
      <c r="D818" s="11">
        <v>35332401.979999997</v>
      </c>
      <c r="E818" s="11">
        <v>0</v>
      </c>
      <c r="F818" s="11">
        <v>35332401.979999997</v>
      </c>
      <c r="G818" s="11">
        <v>35167625.299999997</v>
      </c>
      <c r="H818" s="11"/>
      <c r="I818" s="45">
        <f t="shared" si="43"/>
        <v>35167625.299999997</v>
      </c>
      <c r="J818" s="11"/>
      <c r="K818" s="11">
        <f t="shared" si="44"/>
        <v>35167625.299999997</v>
      </c>
      <c r="L818" s="10" t="s">
        <v>45</v>
      </c>
    </row>
    <row r="819" spans="1:12" ht="33.75" hidden="1" x14ac:dyDescent="0.2">
      <c r="A819" s="9" t="s">
        <v>187</v>
      </c>
      <c r="B819" s="9" t="s">
        <v>202</v>
      </c>
      <c r="C819" s="10" t="s">
        <v>203</v>
      </c>
      <c r="D819" s="11">
        <v>25277285.09</v>
      </c>
      <c r="E819" s="11">
        <v>0</v>
      </c>
      <c r="F819" s="11">
        <v>25277285.09</v>
      </c>
      <c r="G819" s="11">
        <v>25277285.09</v>
      </c>
      <c r="H819" s="11"/>
      <c r="I819" s="45">
        <f t="shared" si="43"/>
        <v>25277285.09</v>
      </c>
      <c r="J819" s="11"/>
      <c r="K819" s="11">
        <f t="shared" si="44"/>
        <v>25277285.09</v>
      </c>
      <c r="L819" s="10" t="s">
        <v>46</v>
      </c>
    </row>
    <row r="820" spans="1:12" ht="33.75" hidden="1" x14ac:dyDescent="0.2">
      <c r="A820" s="9" t="s">
        <v>187</v>
      </c>
      <c r="B820" s="9" t="s">
        <v>202</v>
      </c>
      <c r="C820" s="10" t="s">
        <v>203</v>
      </c>
      <c r="D820" s="11">
        <v>12186783.83</v>
      </c>
      <c r="E820" s="11">
        <v>0</v>
      </c>
      <c r="F820" s="11">
        <v>12186783.83</v>
      </c>
      <c r="G820" s="11">
        <v>12186783.83</v>
      </c>
      <c r="H820" s="11"/>
      <c r="I820" s="45">
        <f t="shared" si="43"/>
        <v>12186783.83</v>
      </c>
      <c r="J820" s="11"/>
      <c r="K820" s="11">
        <f t="shared" si="44"/>
        <v>12186783.83</v>
      </c>
      <c r="L820" s="10" t="s">
        <v>47</v>
      </c>
    </row>
    <row r="821" spans="1:12" ht="33.75" hidden="1" x14ac:dyDescent="0.2">
      <c r="A821" s="9" t="s">
        <v>187</v>
      </c>
      <c r="B821" s="9" t="s">
        <v>202</v>
      </c>
      <c r="C821" s="10" t="s">
        <v>203</v>
      </c>
      <c r="D821" s="11">
        <v>5840178.4500000002</v>
      </c>
      <c r="E821" s="11">
        <v>0</v>
      </c>
      <c r="F821" s="11">
        <v>5840178.4500000002</v>
      </c>
      <c r="G821" s="11">
        <v>5840178.4500000002</v>
      </c>
      <c r="H821" s="11"/>
      <c r="I821" s="45">
        <f t="shared" si="43"/>
        <v>5840178.4500000002</v>
      </c>
      <c r="J821" s="11"/>
      <c r="K821" s="11">
        <f t="shared" si="44"/>
        <v>5840178.4500000002</v>
      </c>
      <c r="L821" s="10" t="s">
        <v>48</v>
      </c>
    </row>
    <row r="822" spans="1:12" s="23" customFormat="1" ht="33.75" hidden="1" x14ac:dyDescent="0.2">
      <c r="A822" s="20" t="s">
        <v>204</v>
      </c>
      <c r="B822" s="20" t="s">
        <v>205</v>
      </c>
      <c r="C822" s="21" t="s">
        <v>206</v>
      </c>
      <c r="D822" s="22">
        <v>1964904</v>
      </c>
      <c r="E822" s="22">
        <v>0</v>
      </c>
      <c r="F822" s="22">
        <f>D822</f>
        <v>1964904</v>
      </c>
      <c r="G822" s="22">
        <v>1964904</v>
      </c>
      <c r="H822" s="22"/>
      <c r="I822" s="45">
        <f t="shared" si="43"/>
        <v>1964904</v>
      </c>
      <c r="J822" s="22"/>
      <c r="K822" s="22">
        <f>G822</f>
        <v>1964904</v>
      </c>
      <c r="L822" s="21" t="s">
        <v>20</v>
      </c>
    </row>
    <row r="823" spans="1:12" ht="33.75" hidden="1" x14ac:dyDescent="0.2">
      <c r="A823" s="9" t="s">
        <v>204</v>
      </c>
      <c r="B823" s="9" t="s">
        <v>205</v>
      </c>
      <c r="C823" s="10" t="s">
        <v>206</v>
      </c>
      <c r="D823" s="11">
        <v>2193546.96</v>
      </c>
      <c r="E823" s="11">
        <v>0</v>
      </c>
      <c r="F823" s="11">
        <f>D823</f>
        <v>2193546.96</v>
      </c>
      <c r="G823" s="11">
        <v>2156288.2999999998</v>
      </c>
      <c r="H823" s="11"/>
      <c r="I823" s="45">
        <f t="shared" si="43"/>
        <v>2156288.2999999998</v>
      </c>
      <c r="J823" s="11"/>
      <c r="K823" s="11">
        <f>G823</f>
        <v>2156288.2999999998</v>
      </c>
      <c r="L823" s="10" t="s">
        <v>21</v>
      </c>
    </row>
    <row r="824" spans="1:12" ht="33.75" hidden="1" x14ac:dyDescent="0.2">
      <c r="A824" s="9" t="s">
        <v>204</v>
      </c>
      <c r="B824" s="9" t="s">
        <v>205</v>
      </c>
      <c r="C824" s="10" t="s">
        <v>206</v>
      </c>
      <c r="D824" s="11">
        <v>3306547.2000000002</v>
      </c>
      <c r="E824" s="11">
        <v>0</v>
      </c>
      <c r="F824" s="11">
        <f t="shared" ref="F824:F857" si="45">D824</f>
        <v>3306547.2000000002</v>
      </c>
      <c r="G824" s="11">
        <v>3306547.2000000002</v>
      </c>
      <c r="H824" s="11"/>
      <c r="I824" s="45">
        <f t="shared" si="43"/>
        <v>3306547.2000000002</v>
      </c>
      <c r="J824" s="11"/>
      <c r="K824" s="11">
        <f t="shared" ref="K824:K857" si="46">G824</f>
        <v>3306547.2000000002</v>
      </c>
      <c r="L824" s="10" t="s">
        <v>22</v>
      </c>
    </row>
    <row r="825" spans="1:12" ht="33.75" hidden="1" x14ac:dyDescent="0.2">
      <c r="A825" s="9" t="s">
        <v>204</v>
      </c>
      <c r="B825" s="9" t="s">
        <v>205</v>
      </c>
      <c r="C825" s="10" t="s">
        <v>206</v>
      </c>
      <c r="D825" s="11">
        <v>2570366.66</v>
      </c>
      <c r="E825" s="11">
        <v>0</v>
      </c>
      <c r="F825" s="11">
        <f t="shared" si="45"/>
        <v>2570366.66</v>
      </c>
      <c r="G825" s="11">
        <v>2534605.04</v>
      </c>
      <c r="H825" s="11"/>
      <c r="I825" s="45">
        <f t="shared" si="43"/>
        <v>2534605.04</v>
      </c>
      <c r="J825" s="11"/>
      <c r="K825" s="11">
        <f t="shared" si="46"/>
        <v>2534605.04</v>
      </c>
      <c r="L825" s="10" t="s">
        <v>23</v>
      </c>
    </row>
    <row r="826" spans="1:12" ht="33.75" hidden="1" x14ac:dyDescent="0.2">
      <c r="A826" s="9" t="s">
        <v>204</v>
      </c>
      <c r="B826" s="9" t="s">
        <v>205</v>
      </c>
      <c r="C826" s="10" t="s">
        <v>206</v>
      </c>
      <c r="D826" s="11">
        <v>1560000</v>
      </c>
      <c r="E826" s="11">
        <v>0</v>
      </c>
      <c r="F826" s="11">
        <f t="shared" si="45"/>
        <v>1560000</v>
      </c>
      <c r="G826" s="11">
        <v>1548010.86</v>
      </c>
      <c r="H826" s="11"/>
      <c r="I826" s="45">
        <f t="shared" si="43"/>
        <v>1548010.86</v>
      </c>
      <c r="J826" s="11"/>
      <c r="K826" s="11">
        <f t="shared" si="46"/>
        <v>1548010.86</v>
      </c>
      <c r="L826" s="10" t="s">
        <v>24</v>
      </c>
    </row>
    <row r="827" spans="1:12" ht="33.75" hidden="1" x14ac:dyDescent="0.2">
      <c r="A827" s="9" t="s">
        <v>204</v>
      </c>
      <c r="B827" s="9" t="s">
        <v>205</v>
      </c>
      <c r="C827" s="10" t="s">
        <v>206</v>
      </c>
      <c r="D827" s="11">
        <v>1865952</v>
      </c>
      <c r="E827" s="11">
        <v>0</v>
      </c>
      <c r="F827" s="11">
        <f t="shared" si="45"/>
        <v>1865952</v>
      </c>
      <c r="G827" s="11">
        <v>1767578.37</v>
      </c>
      <c r="H827" s="11"/>
      <c r="I827" s="45">
        <f t="shared" si="43"/>
        <v>1767578.37</v>
      </c>
      <c r="J827" s="11"/>
      <c r="K827" s="11">
        <f t="shared" si="46"/>
        <v>1767578.37</v>
      </c>
      <c r="L827" s="10" t="s">
        <v>25</v>
      </c>
    </row>
    <row r="828" spans="1:12" ht="33.75" hidden="1" x14ac:dyDescent="0.2">
      <c r="A828" s="9" t="s">
        <v>204</v>
      </c>
      <c r="B828" s="9" t="s">
        <v>205</v>
      </c>
      <c r="C828" s="10" t="s">
        <v>206</v>
      </c>
      <c r="D828" s="11">
        <v>3604600</v>
      </c>
      <c r="E828" s="11">
        <v>0</v>
      </c>
      <c r="F828" s="11">
        <f t="shared" si="45"/>
        <v>3604600</v>
      </c>
      <c r="G828" s="11">
        <v>3604403.69</v>
      </c>
      <c r="H828" s="11"/>
      <c r="I828" s="45">
        <f t="shared" si="43"/>
        <v>3604403.69</v>
      </c>
      <c r="J828" s="11"/>
      <c r="K828" s="11">
        <f t="shared" si="46"/>
        <v>3604403.69</v>
      </c>
      <c r="L828" s="10" t="s">
        <v>26</v>
      </c>
    </row>
    <row r="829" spans="1:12" ht="33.75" hidden="1" x14ac:dyDescent="0.2">
      <c r="A829" s="9" t="s">
        <v>204</v>
      </c>
      <c r="B829" s="9" t="s">
        <v>205</v>
      </c>
      <c r="C829" s="10" t="s">
        <v>206</v>
      </c>
      <c r="D829" s="11">
        <v>3267815.47</v>
      </c>
      <c r="E829" s="11">
        <v>0</v>
      </c>
      <c r="F829" s="11">
        <f t="shared" si="45"/>
        <v>3267815.47</v>
      </c>
      <c r="G829" s="11">
        <v>3245859.99</v>
      </c>
      <c r="H829" s="11"/>
      <c r="I829" s="45">
        <f t="shared" si="43"/>
        <v>3245859.99</v>
      </c>
      <c r="J829" s="11"/>
      <c r="K829" s="11">
        <f t="shared" si="46"/>
        <v>3245859.99</v>
      </c>
      <c r="L829" s="10" t="s">
        <v>27</v>
      </c>
    </row>
    <row r="830" spans="1:12" ht="33.75" hidden="1" x14ac:dyDescent="0.2">
      <c r="A830" s="9" t="s">
        <v>204</v>
      </c>
      <c r="B830" s="9" t="s">
        <v>205</v>
      </c>
      <c r="C830" s="10" t="s">
        <v>206</v>
      </c>
      <c r="D830" s="11">
        <v>2012369.04</v>
      </c>
      <c r="E830" s="11">
        <v>0</v>
      </c>
      <c r="F830" s="11">
        <f t="shared" si="45"/>
        <v>2012369.04</v>
      </c>
      <c r="G830" s="11">
        <v>1807699.35</v>
      </c>
      <c r="H830" s="11"/>
      <c r="I830" s="45">
        <f t="shared" si="43"/>
        <v>1807699.35</v>
      </c>
      <c r="J830" s="11"/>
      <c r="K830" s="11">
        <f t="shared" si="46"/>
        <v>1807699.35</v>
      </c>
      <c r="L830" s="10" t="s">
        <v>28</v>
      </c>
    </row>
    <row r="831" spans="1:12" ht="33.75" hidden="1" x14ac:dyDescent="0.2">
      <c r="A831" s="9" t="s">
        <v>204</v>
      </c>
      <c r="B831" s="9" t="s">
        <v>205</v>
      </c>
      <c r="C831" s="10" t="s">
        <v>206</v>
      </c>
      <c r="D831" s="11">
        <v>2280975.84</v>
      </c>
      <c r="E831" s="11">
        <v>0</v>
      </c>
      <c r="F831" s="11">
        <f t="shared" si="45"/>
        <v>2280975.84</v>
      </c>
      <c r="G831" s="11">
        <v>2280975.84</v>
      </c>
      <c r="H831" s="11"/>
      <c r="I831" s="45">
        <f t="shared" si="43"/>
        <v>2280975.84</v>
      </c>
      <c r="J831" s="11"/>
      <c r="K831" s="11">
        <f t="shared" si="46"/>
        <v>2280975.84</v>
      </c>
      <c r="L831" s="10" t="s">
        <v>29</v>
      </c>
    </row>
    <row r="832" spans="1:12" ht="33.75" hidden="1" x14ac:dyDescent="0.2">
      <c r="A832" s="9" t="s">
        <v>204</v>
      </c>
      <c r="B832" s="9" t="s">
        <v>205</v>
      </c>
      <c r="C832" s="10" t="s">
        <v>206</v>
      </c>
      <c r="D832" s="11">
        <v>2210400</v>
      </c>
      <c r="E832" s="11">
        <v>0</v>
      </c>
      <c r="F832" s="11">
        <f t="shared" si="45"/>
        <v>2210400</v>
      </c>
      <c r="G832" s="11">
        <v>1926287.4</v>
      </c>
      <c r="H832" s="11"/>
      <c r="I832" s="45">
        <f t="shared" si="43"/>
        <v>1926287.4</v>
      </c>
      <c r="J832" s="11"/>
      <c r="K832" s="11">
        <f t="shared" si="46"/>
        <v>1926287.4</v>
      </c>
      <c r="L832" s="10" t="s">
        <v>30</v>
      </c>
    </row>
    <row r="833" spans="1:12" ht="33.75" hidden="1" x14ac:dyDescent="0.2">
      <c r="A833" s="9" t="s">
        <v>204</v>
      </c>
      <c r="B833" s="9" t="s">
        <v>205</v>
      </c>
      <c r="C833" s="10" t="s">
        <v>206</v>
      </c>
      <c r="D833" s="11">
        <v>1974584.3</v>
      </c>
      <c r="E833" s="11">
        <v>0</v>
      </c>
      <c r="F833" s="11">
        <f t="shared" si="45"/>
        <v>1974584.3</v>
      </c>
      <c r="G833" s="11">
        <v>1974584.3</v>
      </c>
      <c r="H833" s="11"/>
      <c r="I833" s="45">
        <f t="shared" si="43"/>
        <v>1974584.3</v>
      </c>
      <c r="J833" s="11"/>
      <c r="K833" s="11">
        <f t="shared" si="46"/>
        <v>1974584.3</v>
      </c>
      <c r="L833" s="10" t="s">
        <v>31</v>
      </c>
    </row>
    <row r="834" spans="1:12" ht="33.75" hidden="1" x14ac:dyDescent="0.2">
      <c r="A834" s="9" t="s">
        <v>204</v>
      </c>
      <c r="B834" s="9" t="s">
        <v>205</v>
      </c>
      <c r="C834" s="10" t="s">
        <v>206</v>
      </c>
      <c r="D834" s="11">
        <v>2298632.16</v>
      </c>
      <c r="E834" s="11">
        <v>0</v>
      </c>
      <c r="F834" s="11">
        <f t="shared" si="45"/>
        <v>2298632.16</v>
      </c>
      <c r="G834" s="11">
        <v>1572451.15</v>
      </c>
      <c r="H834" s="11"/>
      <c r="I834" s="45">
        <f t="shared" si="43"/>
        <v>1572451.15</v>
      </c>
      <c r="J834" s="11"/>
      <c r="K834" s="11">
        <f t="shared" si="46"/>
        <v>1572451.15</v>
      </c>
      <c r="L834" s="10" t="s">
        <v>32</v>
      </c>
    </row>
    <row r="835" spans="1:12" ht="33.75" hidden="1" x14ac:dyDescent="0.2">
      <c r="A835" s="9" t="s">
        <v>204</v>
      </c>
      <c r="B835" s="9" t="s">
        <v>205</v>
      </c>
      <c r="C835" s="10" t="s">
        <v>206</v>
      </c>
      <c r="D835" s="11">
        <v>1253800</v>
      </c>
      <c r="E835" s="11">
        <v>0</v>
      </c>
      <c r="F835" s="11">
        <f t="shared" si="45"/>
        <v>1253800</v>
      </c>
      <c r="G835" s="11">
        <v>921366.33</v>
      </c>
      <c r="H835" s="11"/>
      <c r="I835" s="45">
        <f t="shared" si="43"/>
        <v>921366.33</v>
      </c>
      <c r="J835" s="11"/>
      <c r="K835" s="11">
        <f t="shared" si="46"/>
        <v>921366.33</v>
      </c>
      <c r="L835" s="10" t="s">
        <v>33</v>
      </c>
    </row>
    <row r="836" spans="1:12" ht="33.75" hidden="1" x14ac:dyDescent="0.2">
      <c r="A836" s="9" t="s">
        <v>204</v>
      </c>
      <c r="B836" s="9" t="s">
        <v>205</v>
      </c>
      <c r="C836" s="10" t="s">
        <v>206</v>
      </c>
      <c r="D836" s="11">
        <v>2529664.56</v>
      </c>
      <c r="E836" s="11">
        <v>0</v>
      </c>
      <c r="F836" s="11">
        <f t="shared" si="45"/>
        <v>2529664.56</v>
      </c>
      <c r="G836" s="11">
        <v>2529664.56</v>
      </c>
      <c r="H836" s="11"/>
      <c r="I836" s="45">
        <f t="shared" si="43"/>
        <v>2529664.56</v>
      </c>
      <c r="J836" s="11"/>
      <c r="K836" s="11">
        <f t="shared" si="46"/>
        <v>2529664.56</v>
      </c>
      <c r="L836" s="10" t="s">
        <v>34</v>
      </c>
    </row>
    <row r="837" spans="1:12" ht="33.75" hidden="1" x14ac:dyDescent="0.2">
      <c r="A837" s="9" t="s">
        <v>204</v>
      </c>
      <c r="B837" s="9" t="s">
        <v>205</v>
      </c>
      <c r="C837" s="10" t="s">
        <v>206</v>
      </c>
      <c r="D837" s="11">
        <v>2590000</v>
      </c>
      <c r="E837" s="11">
        <v>0</v>
      </c>
      <c r="F837" s="11">
        <f t="shared" si="45"/>
        <v>2590000</v>
      </c>
      <c r="G837" s="11">
        <v>1784513.16</v>
      </c>
      <c r="H837" s="11"/>
      <c r="I837" s="45">
        <f t="shared" si="43"/>
        <v>1784513.16</v>
      </c>
      <c r="J837" s="11"/>
      <c r="K837" s="11">
        <f t="shared" si="46"/>
        <v>1784513.16</v>
      </c>
      <c r="L837" s="10" t="s">
        <v>35</v>
      </c>
    </row>
    <row r="838" spans="1:12" ht="33.75" hidden="1" x14ac:dyDescent="0.2">
      <c r="A838" s="9" t="s">
        <v>204</v>
      </c>
      <c r="B838" s="9" t="s">
        <v>205</v>
      </c>
      <c r="C838" s="10" t="s">
        <v>206</v>
      </c>
      <c r="D838" s="11">
        <v>3514100.16</v>
      </c>
      <c r="E838" s="11">
        <v>0</v>
      </c>
      <c r="F838" s="11">
        <f t="shared" si="45"/>
        <v>3514100.16</v>
      </c>
      <c r="G838" s="11">
        <v>2953448.5</v>
      </c>
      <c r="H838" s="11"/>
      <c r="I838" s="45">
        <f t="shared" si="43"/>
        <v>2953448.5</v>
      </c>
      <c r="J838" s="11"/>
      <c r="K838" s="11">
        <f t="shared" si="46"/>
        <v>2953448.5</v>
      </c>
      <c r="L838" s="10" t="s">
        <v>36</v>
      </c>
    </row>
    <row r="839" spans="1:12" ht="33.75" hidden="1" x14ac:dyDescent="0.2">
      <c r="A839" s="9" t="s">
        <v>204</v>
      </c>
      <c r="B839" s="9" t="s">
        <v>205</v>
      </c>
      <c r="C839" s="10" t="s">
        <v>206</v>
      </c>
      <c r="D839" s="11">
        <v>3026782.08</v>
      </c>
      <c r="E839" s="11">
        <v>0</v>
      </c>
      <c r="F839" s="11">
        <f t="shared" si="45"/>
        <v>3026782.08</v>
      </c>
      <c r="G839" s="11">
        <v>3026782.08</v>
      </c>
      <c r="H839" s="11"/>
      <c r="I839" s="45">
        <f t="shared" si="43"/>
        <v>3026782.08</v>
      </c>
      <c r="J839" s="11"/>
      <c r="K839" s="11">
        <f t="shared" si="46"/>
        <v>3026782.08</v>
      </c>
      <c r="L839" s="10" t="s">
        <v>37</v>
      </c>
    </row>
    <row r="840" spans="1:12" ht="33.75" hidden="1" x14ac:dyDescent="0.2">
      <c r="A840" s="9" t="s">
        <v>204</v>
      </c>
      <c r="B840" s="9" t="s">
        <v>205</v>
      </c>
      <c r="C840" s="10" t="s">
        <v>206</v>
      </c>
      <c r="D840" s="11">
        <v>2643213.12</v>
      </c>
      <c r="E840" s="11">
        <v>0</v>
      </c>
      <c r="F840" s="11">
        <f t="shared" si="45"/>
        <v>2643213.12</v>
      </c>
      <c r="G840" s="11">
        <v>2643213.12</v>
      </c>
      <c r="H840" s="11"/>
      <c r="I840" s="45">
        <f t="shared" si="43"/>
        <v>2643213.12</v>
      </c>
      <c r="J840" s="11"/>
      <c r="K840" s="11">
        <f t="shared" si="46"/>
        <v>2643213.12</v>
      </c>
      <c r="L840" s="10" t="s">
        <v>38</v>
      </c>
    </row>
    <row r="841" spans="1:12" ht="33.75" hidden="1" x14ac:dyDescent="0.2">
      <c r="A841" s="9" t="s">
        <v>204</v>
      </c>
      <c r="B841" s="9" t="s">
        <v>205</v>
      </c>
      <c r="C841" s="10" t="s">
        <v>206</v>
      </c>
      <c r="D841" s="11">
        <v>2769100</v>
      </c>
      <c r="E841" s="11">
        <v>0</v>
      </c>
      <c r="F841" s="11">
        <f t="shared" si="45"/>
        <v>2769100</v>
      </c>
      <c r="G841" s="11">
        <v>2745239.78</v>
      </c>
      <c r="H841" s="11"/>
      <c r="I841" s="45">
        <f t="shared" si="43"/>
        <v>2745239.78</v>
      </c>
      <c r="J841" s="11"/>
      <c r="K841" s="11">
        <f t="shared" si="46"/>
        <v>2745239.78</v>
      </c>
      <c r="L841" s="10" t="s">
        <v>39</v>
      </c>
    </row>
    <row r="842" spans="1:12" ht="33.75" hidden="1" x14ac:dyDescent="0.2">
      <c r="A842" s="9" t="s">
        <v>204</v>
      </c>
      <c r="B842" s="9" t="s">
        <v>205</v>
      </c>
      <c r="C842" s="10" t="s">
        <v>206</v>
      </c>
      <c r="D842" s="11">
        <v>1655258.11</v>
      </c>
      <c r="E842" s="11">
        <v>0</v>
      </c>
      <c r="F842" s="11">
        <f t="shared" si="45"/>
        <v>1655258.11</v>
      </c>
      <c r="G842" s="11">
        <v>556318.41</v>
      </c>
      <c r="H842" s="11"/>
      <c r="I842" s="45">
        <f t="shared" si="43"/>
        <v>556318.41</v>
      </c>
      <c r="J842" s="11"/>
      <c r="K842" s="11">
        <f t="shared" si="46"/>
        <v>556318.41</v>
      </c>
      <c r="L842" s="10" t="s">
        <v>40</v>
      </c>
    </row>
    <row r="843" spans="1:12" ht="33.75" hidden="1" x14ac:dyDescent="0.2">
      <c r="A843" s="9" t="s">
        <v>204</v>
      </c>
      <c r="B843" s="9" t="s">
        <v>205</v>
      </c>
      <c r="C843" s="10" t="s">
        <v>206</v>
      </c>
      <c r="D843" s="11">
        <v>5762020.71</v>
      </c>
      <c r="E843" s="11">
        <v>0</v>
      </c>
      <c r="F843" s="11">
        <f t="shared" si="45"/>
        <v>5762020.71</v>
      </c>
      <c r="G843" s="11">
        <v>5383472.1699999999</v>
      </c>
      <c r="H843" s="11"/>
      <c r="I843" s="45">
        <f t="shared" si="43"/>
        <v>5383472.1699999999</v>
      </c>
      <c r="J843" s="11"/>
      <c r="K843" s="11">
        <f t="shared" si="46"/>
        <v>5383472.1699999999</v>
      </c>
      <c r="L843" s="10" t="s">
        <v>41</v>
      </c>
    </row>
    <row r="844" spans="1:12" ht="33.75" hidden="1" x14ac:dyDescent="0.2">
      <c r="A844" s="9" t="s">
        <v>204</v>
      </c>
      <c r="B844" s="9" t="s">
        <v>205</v>
      </c>
      <c r="C844" s="10" t="s">
        <v>206</v>
      </c>
      <c r="D844" s="11">
        <v>19917300</v>
      </c>
      <c r="E844" s="11">
        <v>0</v>
      </c>
      <c r="F844" s="11">
        <f t="shared" si="45"/>
        <v>19917300</v>
      </c>
      <c r="G844" s="11">
        <v>19917298.25</v>
      </c>
      <c r="H844" s="11"/>
      <c r="I844" s="45">
        <f t="shared" si="43"/>
        <v>19917298.25</v>
      </c>
      <c r="J844" s="11"/>
      <c r="K844" s="11">
        <f t="shared" si="46"/>
        <v>19917298.25</v>
      </c>
      <c r="L844" s="10" t="s">
        <v>42</v>
      </c>
    </row>
    <row r="845" spans="1:12" ht="33.75" hidden="1" x14ac:dyDescent="0.2">
      <c r="A845" s="9" t="s">
        <v>204</v>
      </c>
      <c r="B845" s="9" t="s">
        <v>205</v>
      </c>
      <c r="C845" s="10" t="s">
        <v>206</v>
      </c>
      <c r="D845" s="11">
        <v>4089400</v>
      </c>
      <c r="E845" s="11">
        <v>0</v>
      </c>
      <c r="F845" s="11">
        <f t="shared" si="45"/>
        <v>4089400</v>
      </c>
      <c r="G845" s="11">
        <v>4089400</v>
      </c>
      <c r="H845" s="11"/>
      <c r="I845" s="45">
        <f t="shared" si="43"/>
        <v>4089400</v>
      </c>
      <c r="J845" s="11"/>
      <c r="K845" s="11">
        <f t="shared" si="46"/>
        <v>4089400</v>
      </c>
      <c r="L845" s="10" t="s">
        <v>43</v>
      </c>
    </row>
    <row r="846" spans="1:12" ht="33.75" hidden="1" x14ac:dyDescent="0.2">
      <c r="A846" s="9" t="s">
        <v>204</v>
      </c>
      <c r="B846" s="9" t="s">
        <v>205</v>
      </c>
      <c r="C846" s="10" t="s">
        <v>206</v>
      </c>
      <c r="D846" s="11">
        <v>1909100</v>
      </c>
      <c r="E846" s="11">
        <v>0</v>
      </c>
      <c r="F846" s="11">
        <f t="shared" si="45"/>
        <v>1909100</v>
      </c>
      <c r="G846" s="11">
        <v>1608517.27</v>
      </c>
      <c r="H846" s="11"/>
      <c r="I846" s="45">
        <f t="shared" si="43"/>
        <v>1608517.27</v>
      </c>
      <c r="J846" s="11"/>
      <c r="K846" s="11">
        <f t="shared" si="46"/>
        <v>1608517.27</v>
      </c>
      <c r="L846" s="10" t="s">
        <v>44</v>
      </c>
    </row>
    <row r="847" spans="1:12" ht="33.75" hidden="1" x14ac:dyDescent="0.2">
      <c r="A847" s="9" t="s">
        <v>204</v>
      </c>
      <c r="B847" s="9" t="s">
        <v>205</v>
      </c>
      <c r="C847" s="10" t="s">
        <v>206</v>
      </c>
      <c r="D847" s="11">
        <v>4790138</v>
      </c>
      <c r="E847" s="11">
        <v>0</v>
      </c>
      <c r="F847" s="11">
        <f t="shared" si="45"/>
        <v>4790138</v>
      </c>
      <c r="G847" s="11">
        <v>4790138</v>
      </c>
      <c r="H847" s="11"/>
      <c r="I847" s="45">
        <f t="shared" ref="I847:I857" si="47">J847+K847</f>
        <v>4790138</v>
      </c>
      <c r="J847" s="11"/>
      <c r="K847" s="11">
        <f t="shared" si="46"/>
        <v>4790138</v>
      </c>
      <c r="L847" s="10" t="s">
        <v>45</v>
      </c>
    </row>
    <row r="848" spans="1:12" ht="33.75" hidden="1" x14ac:dyDescent="0.2">
      <c r="A848" s="9" t="s">
        <v>204</v>
      </c>
      <c r="B848" s="9" t="s">
        <v>205</v>
      </c>
      <c r="C848" s="10" t="s">
        <v>206</v>
      </c>
      <c r="D848" s="11">
        <v>2726500</v>
      </c>
      <c r="E848" s="11">
        <v>0</v>
      </c>
      <c r="F848" s="11">
        <f t="shared" si="45"/>
        <v>2726500</v>
      </c>
      <c r="G848" s="11">
        <v>2720585.4</v>
      </c>
      <c r="H848" s="11"/>
      <c r="I848" s="45">
        <f t="shared" si="47"/>
        <v>2720585.4</v>
      </c>
      <c r="J848" s="11"/>
      <c r="K848" s="11">
        <f t="shared" si="46"/>
        <v>2720585.4</v>
      </c>
      <c r="L848" s="10" t="s">
        <v>46</v>
      </c>
    </row>
    <row r="849" spans="1:12" ht="33.75" hidden="1" x14ac:dyDescent="0.2">
      <c r="A849" s="9" t="s">
        <v>204</v>
      </c>
      <c r="B849" s="9" t="s">
        <v>205</v>
      </c>
      <c r="C849" s="10" t="s">
        <v>206</v>
      </c>
      <c r="D849" s="11">
        <v>1649580</v>
      </c>
      <c r="E849" s="11">
        <v>0</v>
      </c>
      <c r="F849" s="11">
        <f t="shared" si="45"/>
        <v>1649580</v>
      </c>
      <c r="G849" s="11">
        <v>1649580</v>
      </c>
      <c r="H849" s="11"/>
      <c r="I849" s="45">
        <f t="shared" si="47"/>
        <v>1649580</v>
      </c>
      <c r="J849" s="11"/>
      <c r="K849" s="11">
        <f t="shared" si="46"/>
        <v>1649580</v>
      </c>
      <c r="L849" s="10" t="s">
        <v>47</v>
      </c>
    </row>
    <row r="850" spans="1:12" ht="33.75" hidden="1" x14ac:dyDescent="0.2">
      <c r="A850" s="9" t="s">
        <v>204</v>
      </c>
      <c r="B850" s="9" t="s">
        <v>205</v>
      </c>
      <c r="C850" s="10" t="s">
        <v>206</v>
      </c>
      <c r="D850" s="11">
        <v>1279300</v>
      </c>
      <c r="E850" s="11">
        <v>0</v>
      </c>
      <c r="F850" s="11">
        <f t="shared" si="45"/>
        <v>1279300</v>
      </c>
      <c r="G850" s="11">
        <v>1270615.6200000001</v>
      </c>
      <c r="H850" s="11"/>
      <c r="I850" s="45">
        <f t="shared" si="47"/>
        <v>1270615.6200000001</v>
      </c>
      <c r="J850" s="11"/>
      <c r="K850" s="11">
        <f t="shared" si="46"/>
        <v>1270615.6200000001</v>
      </c>
      <c r="L850" s="10" t="s">
        <v>48</v>
      </c>
    </row>
    <row r="851" spans="1:12" s="23" customFormat="1" ht="33.75" hidden="1" x14ac:dyDescent="0.2">
      <c r="A851" s="20" t="s">
        <v>207</v>
      </c>
      <c r="B851" s="20" t="s">
        <v>208</v>
      </c>
      <c r="C851" s="21" t="s">
        <v>209</v>
      </c>
      <c r="D851" s="22">
        <v>4588700</v>
      </c>
      <c r="E851" s="22">
        <v>0</v>
      </c>
      <c r="F851" s="11">
        <f t="shared" si="45"/>
        <v>4588700</v>
      </c>
      <c r="G851" s="22">
        <v>4588700</v>
      </c>
      <c r="H851" s="22"/>
      <c r="I851" s="45">
        <f t="shared" si="47"/>
        <v>4588700</v>
      </c>
      <c r="J851" s="22"/>
      <c r="K851" s="22">
        <f t="shared" si="46"/>
        <v>4588700</v>
      </c>
      <c r="L851" s="21" t="s">
        <v>28</v>
      </c>
    </row>
    <row r="852" spans="1:12" ht="33.75" hidden="1" x14ac:dyDescent="0.2">
      <c r="A852" s="9" t="s">
        <v>207</v>
      </c>
      <c r="B852" s="9" t="s">
        <v>208</v>
      </c>
      <c r="C852" s="10" t="s">
        <v>209</v>
      </c>
      <c r="D852" s="11">
        <v>7197300</v>
      </c>
      <c r="E852" s="11">
        <v>0</v>
      </c>
      <c r="F852" s="11">
        <f t="shared" si="45"/>
        <v>7197300</v>
      </c>
      <c r="G852" s="11">
        <v>7197300</v>
      </c>
      <c r="H852" s="11"/>
      <c r="I852" s="45">
        <f t="shared" si="47"/>
        <v>7197300</v>
      </c>
      <c r="J852" s="11"/>
      <c r="K852" s="11">
        <f t="shared" si="46"/>
        <v>7197300</v>
      </c>
      <c r="L852" s="10" t="s">
        <v>29</v>
      </c>
    </row>
    <row r="853" spans="1:12" ht="33.75" hidden="1" x14ac:dyDescent="0.2">
      <c r="A853" s="9" t="s">
        <v>207</v>
      </c>
      <c r="B853" s="9" t="s">
        <v>208</v>
      </c>
      <c r="C853" s="10" t="s">
        <v>209</v>
      </c>
      <c r="D853" s="11">
        <v>4476700</v>
      </c>
      <c r="E853" s="11">
        <v>0</v>
      </c>
      <c r="F853" s="11">
        <f t="shared" si="45"/>
        <v>4476700</v>
      </c>
      <c r="G853" s="11">
        <v>4476700</v>
      </c>
      <c r="H853" s="11"/>
      <c r="I853" s="45">
        <f t="shared" si="47"/>
        <v>4476700</v>
      </c>
      <c r="J853" s="11"/>
      <c r="K853" s="11">
        <f t="shared" si="46"/>
        <v>4476700</v>
      </c>
      <c r="L853" s="10" t="s">
        <v>30</v>
      </c>
    </row>
    <row r="854" spans="1:12" ht="33.75" hidden="1" x14ac:dyDescent="0.2">
      <c r="A854" s="9" t="s">
        <v>207</v>
      </c>
      <c r="B854" s="9" t="s">
        <v>208</v>
      </c>
      <c r="C854" s="10" t="s">
        <v>209</v>
      </c>
      <c r="D854" s="11">
        <v>5218100</v>
      </c>
      <c r="E854" s="11">
        <v>0</v>
      </c>
      <c r="F854" s="11">
        <f t="shared" si="45"/>
        <v>5218100</v>
      </c>
      <c r="G854" s="11">
        <v>5218100</v>
      </c>
      <c r="H854" s="11"/>
      <c r="I854" s="45">
        <f t="shared" si="47"/>
        <v>5218100</v>
      </c>
      <c r="J854" s="11"/>
      <c r="K854" s="11">
        <f t="shared" si="46"/>
        <v>5218100</v>
      </c>
      <c r="L854" s="10" t="s">
        <v>31</v>
      </c>
    </row>
    <row r="855" spans="1:12" ht="33.75" hidden="1" x14ac:dyDescent="0.2">
      <c r="A855" s="9" t="s">
        <v>207</v>
      </c>
      <c r="B855" s="9" t="s">
        <v>208</v>
      </c>
      <c r="C855" s="10" t="s">
        <v>209</v>
      </c>
      <c r="D855" s="11">
        <v>7748700</v>
      </c>
      <c r="E855" s="11">
        <v>0</v>
      </c>
      <c r="F855" s="11">
        <f t="shared" si="45"/>
        <v>7748700</v>
      </c>
      <c r="G855" s="11">
        <v>7748700</v>
      </c>
      <c r="H855" s="11"/>
      <c r="I855" s="45">
        <f t="shared" si="47"/>
        <v>7748700</v>
      </c>
      <c r="J855" s="11"/>
      <c r="K855" s="11">
        <f t="shared" si="46"/>
        <v>7748700</v>
      </c>
      <c r="L855" s="10" t="s">
        <v>32</v>
      </c>
    </row>
    <row r="856" spans="1:12" ht="33.75" hidden="1" x14ac:dyDescent="0.2">
      <c r="A856" s="9" t="s">
        <v>207</v>
      </c>
      <c r="B856" s="9" t="s">
        <v>208</v>
      </c>
      <c r="C856" s="10" t="s">
        <v>209</v>
      </c>
      <c r="D856" s="11">
        <v>5164300</v>
      </c>
      <c r="E856" s="11">
        <v>0</v>
      </c>
      <c r="F856" s="11">
        <f t="shared" si="45"/>
        <v>5164300</v>
      </c>
      <c r="G856" s="11">
        <v>5164300</v>
      </c>
      <c r="H856" s="11"/>
      <c r="I856" s="45">
        <f t="shared" si="47"/>
        <v>5164300</v>
      </c>
      <c r="J856" s="11"/>
      <c r="K856" s="11">
        <f t="shared" si="46"/>
        <v>5164300</v>
      </c>
      <c r="L856" s="10" t="s">
        <v>34</v>
      </c>
    </row>
    <row r="857" spans="1:12" ht="33.75" hidden="1" x14ac:dyDescent="0.2">
      <c r="A857" s="14" t="s">
        <v>207</v>
      </c>
      <c r="B857" s="14" t="s">
        <v>208</v>
      </c>
      <c r="C857" s="15" t="s">
        <v>209</v>
      </c>
      <c r="D857" s="16">
        <v>3437100</v>
      </c>
      <c r="E857" s="16">
        <v>0</v>
      </c>
      <c r="F857" s="11">
        <f t="shared" si="45"/>
        <v>3437100</v>
      </c>
      <c r="G857" s="16">
        <v>3437100</v>
      </c>
      <c r="H857" s="16"/>
      <c r="I857" s="45">
        <f t="shared" si="47"/>
        <v>3437100</v>
      </c>
      <c r="J857" s="16"/>
      <c r="K857" s="11">
        <f t="shared" si="46"/>
        <v>3437100</v>
      </c>
      <c r="L857" s="15" t="s">
        <v>35</v>
      </c>
    </row>
    <row r="858" spans="1:12" ht="21" hidden="1" customHeight="1" x14ac:dyDescent="0.2">
      <c r="A858" s="17" t="s">
        <v>210</v>
      </c>
      <c r="B858" s="18"/>
      <c r="C858" s="18"/>
      <c r="D858" s="19">
        <f>SUM(D14:D857)</f>
        <v>20039177552.359989</v>
      </c>
      <c r="E858" s="19">
        <f t="shared" ref="E858:K858" si="48">SUM(E14:E857)</f>
        <v>1832799204.2800004</v>
      </c>
      <c r="F858" s="19">
        <f t="shared" si="48"/>
        <v>18419195697.170002</v>
      </c>
      <c r="G858" s="19">
        <f t="shared" si="48"/>
        <v>19766292054.950008</v>
      </c>
      <c r="H858" s="19">
        <f t="shared" si="48"/>
        <v>0</v>
      </c>
      <c r="I858" s="19">
        <f t="shared" si="48"/>
        <v>19766292054.950008</v>
      </c>
      <c r="J858" s="19">
        <f t="shared" si="48"/>
        <v>1716524646.1000001</v>
      </c>
      <c r="K858" s="19">
        <f t="shared" si="48"/>
        <v>18049767408.850021</v>
      </c>
      <c r="L858" s="18"/>
    </row>
    <row r="860" spans="1:12" x14ac:dyDescent="0.2">
      <c r="D860" s="48">
        <f>D858-E858-F858</f>
        <v>-212817349.0900116</v>
      </c>
    </row>
    <row r="861" spans="1:12" x14ac:dyDescent="0.2">
      <c r="I861" s="47">
        <f>I858-J858-K858</f>
        <v>0</v>
      </c>
    </row>
  </sheetData>
  <autoFilter ref="A13:M858">
    <filterColumn colId="1">
      <filters>
        <filter val="12.3.02.80740"/>
      </filters>
    </filterColumn>
  </autoFilter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scale="10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-0.249977111117893"/>
  </sheetPr>
  <dimension ref="A1:M51"/>
  <sheetViews>
    <sheetView showGridLines="0" zoomScale="90" zoomScaleNormal="90" workbookViewId="0">
      <pane ySplit="13" topLeftCell="A14" activePane="bottomLeft" state="frozen"/>
      <selection pane="bottomLeft" activeCell="O44" sqref="N44:O44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2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51"/>
      <c r="I7" s="51"/>
      <c r="J7" s="51"/>
      <c r="K7" s="51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51"/>
      <c r="I8" s="51"/>
      <c r="J8" s="51"/>
      <c r="K8" s="51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51"/>
      <c r="I9" s="51"/>
      <c r="J9" s="51"/>
      <c r="K9" s="51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51"/>
      <c r="I10" s="51"/>
      <c r="J10" s="51"/>
      <c r="K10" s="51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51"/>
      <c r="I11" s="51"/>
      <c r="J11" s="51"/>
      <c r="K11" s="51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18007</v>
      </c>
      <c r="E14" s="45">
        <v>18007</v>
      </c>
      <c r="F14" s="45">
        <v>0</v>
      </c>
      <c r="G14" s="45">
        <v>18007</v>
      </c>
      <c r="H14" s="45"/>
      <c r="I14" s="45">
        <f>J14+K14</f>
        <v>18007</v>
      </c>
      <c r="J14" s="45">
        <f>G14</f>
        <v>18007</v>
      </c>
      <c r="K14" s="45">
        <v>0</v>
      </c>
      <c r="L14" s="54" t="s">
        <v>44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673340.46</v>
      </c>
      <c r="E17" s="45">
        <v>0</v>
      </c>
      <c r="F17" s="45">
        <f>D17</f>
        <v>673340.46</v>
      </c>
      <c r="G17" s="45">
        <v>673340.46</v>
      </c>
      <c r="H17" s="45"/>
      <c r="I17" s="45">
        <f>J17+K17</f>
        <v>673340.46</v>
      </c>
      <c r="J17" s="45"/>
      <c r="K17" s="45">
        <f>G17</f>
        <v>673340.46</v>
      </c>
      <c r="L17" s="54" t="s">
        <v>44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1275045.4099999999</v>
      </c>
      <c r="E18" s="45">
        <v>0</v>
      </c>
      <c r="F18" s="45">
        <f>D18</f>
        <v>1275045.4099999999</v>
      </c>
      <c r="G18" s="45">
        <v>590668.13</v>
      </c>
      <c r="H18" s="45"/>
      <c r="I18" s="45">
        <f>J18+K18</f>
        <v>590668.13</v>
      </c>
      <c r="J18" s="45"/>
      <c r="K18" s="45">
        <f>G18</f>
        <v>590668.13</v>
      </c>
      <c r="L18" s="54" t="s">
        <v>44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2491800</v>
      </c>
      <c r="E19" s="45">
        <v>2491800</v>
      </c>
      <c r="F19" s="45">
        <v>0</v>
      </c>
      <c r="G19" s="45">
        <v>2412813.54</v>
      </c>
      <c r="H19" s="45"/>
      <c r="I19" s="45">
        <f>J19+K19</f>
        <v>2412813.54</v>
      </c>
      <c r="J19" s="45">
        <f>G19</f>
        <v>2412813.54</v>
      </c>
      <c r="K19" s="45">
        <v>0</v>
      </c>
      <c r="L19" s="54" t="s">
        <v>44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2126224.31</v>
      </c>
      <c r="E20" s="45">
        <v>0</v>
      </c>
      <c r="F20" s="45">
        <v>2126224.31</v>
      </c>
      <c r="G20" s="45">
        <v>2105245.02</v>
      </c>
      <c r="H20" s="45"/>
      <c r="I20" s="45">
        <f>J20+K20</f>
        <v>2105245.02</v>
      </c>
      <c r="J20" s="45"/>
      <c r="K20" s="45">
        <f>G20</f>
        <v>2105245.02</v>
      </c>
      <c r="L20" s="54" t="s">
        <v>44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63334312.450000003</v>
      </c>
      <c r="E22" s="45">
        <v>0</v>
      </c>
      <c r="F22" s="45">
        <v>63334312.450000003</v>
      </c>
      <c r="G22" s="45">
        <v>63334312.390000001</v>
      </c>
      <c r="H22" s="45"/>
      <c r="I22" s="45">
        <f>J22+K22</f>
        <v>63334312.390000001</v>
      </c>
      <c r="J22" s="45"/>
      <c r="K22" s="45">
        <f>G22</f>
        <v>63334312.390000001</v>
      </c>
      <c r="L22" s="54" t="s">
        <v>44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42.22</v>
      </c>
      <c r="E24" s="45">
        <v>0</v>
      </c>
      <c r="F24" s="45">
        <v>42.22</v>
      </c>
      <c r="G24" s="45">
        <v>42.22</v>
      </c>
      <c r="H24" s="45"/>
      <c r="I24" s="45">
        <f t="shared" ref="I24:I33" si="0">J24+K24</f>
        <v>42.22</v>
      </c>
      <c r="J24" s="45"/>
      <c r="K24" s="45">
        <f>G24</f>
        <v>42.22</v>
      </c>
      <c r="L24" s="54" t="s">
        <v>44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195300</v>
      </c>
      <c r="E25" s="45">
        <f>D25</f>
        <v>195300</v>
      </c>
      <c r="F25" s="45">
        <v>0</v>
      </c>
      <c r="G25" s="45">
        <v>195300</v>
      </c>
      <c r="H25" s="45"/>
      <c r="I25" s="45">
        <f t="shared" si="0"/>
        <v>195300</v>
      </c>
      <c r="J25" s="45">
        <f>G25</f>
        <v>195300</v>
      </c>
      <c r="K25" s="45">
        <v>0</v>
      </c>
      <c r="L25" s="54" t="s">
        <v>44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23143050</v>
      </c>
      <c r="E26" s="45">
        <v>23143050</v>
      </c>
      <c r="F26" s="45">
        <v>0</v>
      </c>
      <c r="G26" s="45">
        <v>20447910</v>
      </c>
      <c r="H26" s="45"/>
      <c r="I26" s="45">
        <f t="shared" si="0"/>
        <v>20447910</v>
      </c>
      <c r="J26" s="45">
        <f>G26</f>
        <v>20447910</v>
      </c>
      <c r="K26" s="45">
        <v>0</v>
      </c>
      <c r="L26" s="54" t="s">
        <v>44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15103.2</v>
      </c>
      <c r="E27" s="45">
        <v>0</v>
      </c>
      <c r="F27" s="45">
        <v>15103.2</v>
      </c>
      <c r="G27" s="45">
        <v>15103.2</v>
      </c>
      <c r="H27" s="45"/>
      <c r="I27" s="45">
        <f t="shared" si="0"/>
        <v>15103.2</v>
      </c>
      <c r="J27" s="45"/>
      <c r="K27" s="45">
        <f t="shared" ref="K27:K32" si="1">G27</f>
        <v>15103.2</v>
      </c>
      <c r="L27" s="54" t="s">
        <v>44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1789729.2</v>
      </c>
      <c r="E28" s="45">
        <v>0</v>
      </c>
      <c r="F28" s="45">
        <v>1789729.2</v>
      </c>
      <c r="G28" s="45">
        <v>1581305.04</v>
      </c>
      <c r="H28" s="45"/>
      <c r="I28" s="45">
        <f t="shared" si="0"/>
        <v>1581305.04</v>
      </c>
      <c r="J28" s="45"/>
      <c r="K28" s="45">
        <f t="shared" si="1"/>
        <v>1581305.04</v>
      </c>
      <c r="L28" s="54" t="s">
        <v>44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277402244.86000001</v>
      </c>
      <c r="E29" s="45">
        <v>0</v>
      </c>
      <c r="F29" s="45">
        <f>D29</f>
        <v>277402244.86000001</v>
      </c>
      <c r="G29" s="45">
        <v>277402244.86000001</v>
      </c>
      <c r="H29" s="45"/>
      <c r="I29" s="45">
        <f t="shared" si="0"/>
        <v>277402244.86000001</v>
      </c>
      <c r="J29" s="45"/>
      <c r="K29" s="45">
        <f t="shared" si="1"/>
        <v>277402244.86000001</v>
      </c>
      <c r="L29" s="54" t="s">
        <v>44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3769780</v>
      </c>
      <c r="E30" s="45">
        <v>0</v>
      </c>
      <c r="F30" s="45">
        <v>3769780</v>
      </c>
      <c r="G30" s="45">
        <v>3769780</v>
      </c>
      <c r="H30" s="45"/>
      <c r="I30" s="45">
        <f t="shared" si="0"/>
        <v>3769780</v>
      </c>
      <c r="J30" s="45"/>
      <c r="K30" s="45">
        <f t="shared" si="1"/>
        <v>3769780</v>
      </c>
      <c r="L30" s="54" t="s">
        <v>44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161304.29</v>
      </c>
      <c r="E31" s="45">
        <v>0</v>
      </c>
      <c r="F31" s="45">
        <v>161304.29</v>
      </c>
      <c r="G31" s="45">
        <v>161304.29</v>
      </c>
      <c r="H31" s="45"/>
      <c r="I31" s="45">
        <f t="shared" si="0"/>
        <v>161304.29</v>
      </c>
      <c r="J31" s="45"/>
      <c r="K31" s="45">
        <f t="shared" si="1"/>
        <v>161304.29</v>
      </c>
      <c r="L31" s="54" t="s">
        <v>44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640724</v>
      </c>
      <c r="E32" s="45">
        <v>0</v>
      </c>
      <c r="F32" s="45">
        <v>640724</v>
      </c>
      <c r="G32" s="45">
        <v>640724</v>
      </c>
      <c r="H32" s="45"/>
      <c r="I32" s="45">
        <f t="shared" si="0"/>
        <v>640724</v>
      </c>
      <c r="J32" s="45"/>
      <c r="K32" s="45">
        <f t="shared" si="1"/>
        <v>640724</v>
      </c>
      <c r="L32" s="54" t="s">
        <v>44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11719925</v>
      </c>
      <c r="E33" s="45">
        <v>9610338.5</v>
      </c>
      <c r="F33" s="45">
        <v>2109586.5</v>
      </c>
      <c r="G33" s="45">
        <v>11719925</v>
      </c>
      <c r="H33" s="45"/>
      <c r="I33" s="45">
        <f t="shared" si="0"/>
        <v>11719925</v>
      </c>
      <c r="J33" s="45">
        <f>G33*82/100</f>
        <v>9610338.5</v>
      </c>
      <c r="K33" s="45">
        <f>G33-J33</f>
        <v>2109586.5</v>
      </c>
      <c r="L33" s="54" t="s">
        <v>44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987712.97</v>
      </c>
      <c r="E35" s="45">
        <v>0</v>
      </c>
      <c r="F35" s="45">
        <f>D35</f>
        <v>987712.97</v>
      </c>
      <c r="G35" s="45">
        <v>982972.83</v>
      </c>
      <c r="H35" s="45"/>
      <c r="I35" s="45">
        <f>J35+K35</f>
        <v>982972.83</v>
      </c>
      <c r="J35" s="45"/>
      <c r="K35" s="45">
        <f>G35</f>
        <v>982972.83</v>
      </c>
      <c r="L35" s="54" t="s">
        <v>44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624600</v>
      </c>
      <c r="E36" s="45">
        <v>0</v>
      </c>
      <c r="F36" s="45">
        <f>D36</f>
        <v>624600</v>
      </c>
      <c r="G36" s="45">
        <v>624600</v>
      </c>
      <c r="H36" s="45"/>
      <c r="I36" s="45">
        <f>J36+K36</f>
        <v>624600</v>
      </c>
      <c r="J36" s="45"/>
      <c r="K36" s="45">
        <f>G36</f>
        <v>624600</v>
      </c>
      <c r="L36" s="54" t="s">
        <v>44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1808412.12</v>
      </c>
      <c r="E38" s="45">
        <v>0</v>
      </c>
      <c r="F38" s="45">
        <f>D38</f>
        <v>1808412.12</v>
      </c>
      <c r="G38" s="45">
        <v>1808412.12</v>
      </c>
      <c r="H38" s="45"/>
      <c r="I38" s="45">
        <f t="shared" ref="I38:I43" si="2">J38+K38</f>
        <v>1808412.12</v>
      </c>
      <c r="J38" s="45"/>
      <c r="K38" s="45">
        <f>G38</f>
        <v>1808412.12</v>
      </c>
      <c r="L38" s="54" t="s">
        <v>44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74630.92</v>
      </c>
      <c r="E39" s="45">
        <v>0</v>
      </c>
      <c r="F39" s="45">
        <f>D39</f>
        <v>74630.92</v>
      </c>
      <c r="G39" s="45">
        <v>0</v>
      </c>
      <c r="H39" s="45"/>
      <c r="I39" s="45">
        <f t="shared" si="2"/>
        <v>0</v>
      </c>
      <c r="J39" s="45"/>
      <c r="K39" s="45">
        <f>G39</f>
        <v>0</v>
      </c>
      <c r="L39" s="54" t="s">
        <v>44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18193094.030000001</v>
      </c>
      <c r="E40" s="45">
        <v>0</v>
      </c>
      <c r="F40" s="45">
        <f>D40</f>
        <v>18193094.030000001</v>
      </c>
      <c r="G40" s="45">
        <v>17740635.670000002</v>
      </c>
      <c r="H40" s="45"/>
      <c r="I40" s="45">
        <f t="shared" si="2"/>
        <v>17740635.670000002</v>
      </c>
      <c r="J40" s="45"/>
      <c r="K40" s="45">
        <f>G40</f>
        <v>17740635.670000002</v>
      </c>
      <c r="L40" s="54" t="s">
        <v>44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2859366.58</v>
      </c>
      <c r="E41" s="45">
        <v>2344162.62</v>
      </c>
      <c r="F41" s="45">
        <v>515203.96</v>
      </c>
      <c r="G41" s="45">
        <v>2859366.58</v>
      </c>
      <c r="H41" s="45"/>
      <c r="I41" s="45">
        <f t="shared" si="2"/>
        <v>2859366.58</v>
      </c>
      <c r="J41" s="45">
        <f>E41</f>
        <v>2344162.62</v>
      </c>
      <c r="K41" s="45">
        <f>G41-J41</f>
        <v>515203.95999999996</v>
      </c>
      <c r="L41" s="54" t="s">
        <v>44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>
        <v>200970</v>
      </c>
      <c r="E42" s="45">
        <v>0</v>
      </c>
      <c r="F42" s="45">
        <f>D42</f>
        <v>200970</v>
      </c>
      <c r="G42" s="45">
        <v>198000</v>
      </c>
      <c r="H42" s="45"/>
      <c r="I42" s="45">
        <f t="shared" si="2"/>
        <v>198000</v>
      </c>
      <c r="J42" s="45"/>
      <c r="K42" s="45">
        <f>G42</f>
        <v>198000</v>
      </c>
      <c r="L42" s="54" t="s">
        <v>44</v>
      </c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17156.2</v>
      </c>
      <c r="E43" s="45">
        <v>0</v>
      </c>
      <c r="F43" s="45">
        <f>D43</f>
        <v>17156.2</v>
      </c>
      <c r="G43" s="45">
        <v>17156.2</v>
      </c>
      <c r="H43" s="45"/>
      <c r="I43" s="45">
        <f t="shared" si="2"/>
        <v>17156.2</v>
      </c>
      <c r="J43" s="45"/>
      <c r="K43" s="45">
        <f>G43</f>
        <v>17156.2</v>
      </c>
      <c r="L43" s="54" t="s">
        <v>44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12914488.779999999</v>
      </c>
      <c r="E45" s="45">
        <v>0</v>
      </c>
      <c r="F45" s="45">
        <v>12914488.779999999</v>
      </c>
      <c r="G45" s="45">
        <v>12914488.779999999</v>
      </c>
      <c r="H45" s="45"/>
      <c r="I45" s="45">
        <f>J45+K45</f>
        <v>12914488.779999999</v>
      </c>
      <c r="J45" s="45"/>
      <c r="K45" s="45">
        <f>G45</f>
        <v>12914488.779999999</v>
      </c>
      <c r="L45" s="54" t="s">
        <v>44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1909100</v>
      </c>
      <c r="E46" s="45">
        <v>0</v>
      </c>
      <c r="F46" s="45">
        <f>D46</f>
        <v>1909100</v>
      </c>
      <c r="G46" s="45">
        <v>1608517.27</v>
      </c>
      <c r="H46" s="45"/>
      <c r="I46" s="45">
        <f>J46+K46</f>
        <v>1608517.27</v>
      </c>
      <c r="J46" s="45"/>
      <c r="K46" s="45">
        <f>G46</f>
        <v>1608517.27</v>
      </c>
      <c r="L46" s="54" t="s">
        <v>44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3">SUM(D14:D47)</f>
        <v>428345464</v>
      </c>
      <c r="E48" s="58">
        <f t="shared" si="3"/>
        <v>37802658.119999997</v>
      </c>
      <c r="F48" s="58">
        <f t="shared" si="3"/>
        <v>390542805.88</v>
      </c>
      <c r="G48" s="58">
        <f t="shared" si="3"/>
        <v>423822174.59999996</v>
      </c>
      <c r="H48" s="58">
        <f t="shared" si="3"/>
        <v>0</v>
      </c>
      <c r="I48" s="58">
        <f t="shared" si="3"/>
        <v>423822174.59999996</v>
      </c>
      <c r="J48" s="58">
        <f t="shared" si="3"/>
        <v>35028531.659999996</v>
      </c>
      <c r="K48" s="58">
        <f t="shared" si="3"/>
        <v>388793642.94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-0.249977111117893"/>
  </sheetPr>
  <dimension ref="A1:M51"/>
  <sheetViews>
    <sheetView showGridLines="0" zoomScale="90" zoomScaleNormal="90" workbookViewId="0">
      <pane ySplit="13" topLeftCell="A14" activePane="bottomLeft" state="frozen"/>
      <selection pane="bottomLeft" activeCell="P30" sqref="P30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2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51"/>
      <c r="I7" s="51"/>
      <c r="J7" s="51"/>
      <c r="K7" s="51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51"/>
      <c r="I8" s="51"/>
      <c r="J8" s="51"/>
      <c r="K8" s="51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51"/>
      <c r="I9" s="51"/>
      <c r="J9" s="51"/>
      <c r="K9" s="51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51"/>
      <c r="I10" s="51"/>
      <c r="J10" s="51"/>
      <c r="K10" s="51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51"/>
      <c r="I11" s="51"/>
      <c r="J11" s="51"/>
      <c r="K11" s="51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19243</v>
      </c>
      <c r="E14" s="45">
        <v>19243</v>
      </c>
      <c r="F14" s="45">
        <v>0</v>
      </c>
      <c r="G14" s="45">
        <v>0</v>
      </c>
      <c r="H14" s="45"/>
      <c r="I14" s="45">
        <f>J14+K14</f>
        <v>0</v>
      </c>
      <c r="J14" s="45">
        <f>G14</f>
        <v>0</v>
      </c>
      <c r="K14" s="45">
        <v>0</v>
      </c>
      <c r="L14" s="54" t="s">
        <v>45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1101705.05</v>
      </c>
      <c r="E17" s="45">
        <v>0</v>
      </c>
      <c r="F17" s="45">
        <f>D17</f>
        <v>1101705.05</v>
      </c>
      <c r="G17" s="45">
        <v>1093813.45</v>
      </c>
      <c r="H17" s="45"/>
      <c r="I17" s="45">
        <f>J17+K17</f>
        <v>1093813.45</v>
      </c>
      <c r="J17" s="45"/>
      <c r="K17" s="45">
        <f>G17</f>
        <v>1093813.45</v>
      </c>
      <c r="L17" s="54" t="s">
        <v>45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1267455.8500000001</v>
      </c>
      <c r="E18" s="45">
        <v>0</v>
      </c>
      <c r="F18" s="45">
        <f>D18</f>
        <v>1267455.8500000001</v>
      </c>
      <c r="G18" s="45">
        <v>1121652.75</v>
      </c>
      <c r="H18" s="45"/>
      <c r="I18" s="45">
        <f>J18+K18</f>
        <v>1121652.75</v>
      </c>
      <c r="J18" s="45"/>
      <c r="K18" s="45">
        <f>G18</f>
        <v>1121652.75</v>
      </c>
      <c r="L18" s="54" t="s">
        <v>45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/>
      <c r="E19" s="45"/>
      <c r="F19" s="45"/>
      <c r="G19" s="45"/>
      <c r="H19" s="45"/>
      <c r="I19" s="45"/>
      <c r="J19" s="45"/>
      <c r="K19" s="45"/>
      <c r="L19" s="54"/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3850968.23</v>
      </c>
      <c r="E20" s="45">
        <v>0</v>
      </c>
      <c r="F20" s="45">
        <v>3850968.23</v>
      </c>
      <c r="G20" s="45">
        <v>3850968.23</v>
      </c>
      <c r="H20" s="45"/>
      <c r="I20" s="45">
        <f>J20+K20</f>
        <v>3850968.23</v>
      </c>
      <c r="J20" s="45"/>
      <c r="K20" s="45">
        <f>G20</f>
        <v>3850968.23</v>
      </c>
      <c r="L20" s="54" t="s">
        <v>45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140743150.80000001</v>
      </c>
      <c r="E22" s="45">
        <v>0</v>
      </c>
      <c r="F22" s="45">
        <v>140743150.80000001</v>
      </c>
      <c r="G22" s="45">
        <v>140743150.80000001</v>
      </c>
      <c r="H22" s="45"/>
      <c r="I22" s="45">
        <f>J22+K22</f>
        <v>140743150.80000001</v>
      </c>
      <c r="J22" s="45"/>
      <c r="K22" s="45">
        <f>G22</f>
        <v>140743150.80000001</v>
      </c>
      <c r="L22" s="54" t="s">
        <v>45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462.61</v>
      </c>
      <c r="E24" s="45">
        <v>0</v>
      </c>
      <c r="F24" s="45">
        <v>462.61</v>
      </c>
      <c r="G24" s="45">
        <v>462.61</v>
      </c>
      <c r="H24" s="45"/>
      <c r="I24" s="45">
        <f t="shared" ref="I24:I33" si="0">J24+K24</f>
        <v>462.61</v>
      </c>
      <c r="J24" s="45"/>
      <c r="K24" s="45">
        <f>G24</f>
        <v>462.61</v>
      </c>
      <c r="L24" s="54" t="s">
        <v>45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351540</v>
      </c>
      <c r="E25" s="45">
        <f>D25</f>
        <v>351540</v>
      </c>
      <c r="F25" s="45">
        <v>0</v>
      </c>
      <c r="G25" s="45">
        <v>351540</v>
      </c>
      <c r="H25" s="45"/>
      <c r="I25" s="45">
        <f t="shared" si="0"/>
        <v>351540</v>
      </c>
      <c r="J25" s="45">
        <f>G25</f>
        <v>351540</v>
      </c>
      <c r="K25" s="45">
        <v>0</v>
      </c>
      <c r="L25" s="54" t="s">
        <v>45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68882310</v>
      </c>
      <c r="E26" s="45">
        <v>68882310</v>
      </c>
      <c r="F26" s="45">
        <v>0</v>
      </c>
      <c r="G26" s="45">
        <v>62574120</v>
      </c>
      <c r="H26" s="45"/>
      <c r="I26" s="45">
        <f t="shared" si="0"/>
        <v>62574120</v>
      </c>
      <c r="J26" s="45">
        <f>G26</f>
        <v>62574120</v>
      </c>
      <c r="K26" s="45">
        <v>0</v>
      </c>
      <c r="L26" s="54" t="s">
        <v>45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27185.759999999998</v>
      </c>
      <c r="E27" s="45">
        <v>0</v>
      </c>
      <c r="F27" s="45">
        <v>27185.759999999998</v>
      </c>
      <c r="G27" s="45">
        <v>27185.759999999998</v>
      </c>
      <c r="H27" s="45"/>
      <c r="I27" s="45">
        <f t="shared" si="0"/>
        <v>27185.759999999998</v>
      </c>
      <c r="J27" s="45"/>
      <c r="K27" s="45">
        <f t="shared" ref="K27:K32" si="1">G27</f>
        <v>27185.759999999998</v>
      </c>
      <c r="L27" s="54" t="s">
        <v>45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5326898.6399999997</v>
      </c>
      <c r="E28" s="45">
        <v>0</v>
      </c>
      <c r="F28" s="45">
        <v>5326898.6399999997</v>
      </c>
      <c r="G28" s="45">
        <v>4247870.57</v>
      </c>
      <c r="H28" s="45"/>
      <c r="I28" s="45">
        <f t="shared" si="0"/>
        <v>4247870.57</v>
      </c>
      <c r="J28" s="45"/>
      <c r="K28" s="45">
        <f t="shared" si="1"/>
        <v>4247870.57</v>
      </c>
      <c r="L28" s="54" t="s">
        <v>45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696982581.44000006</v>
      </c>
      <c r="E29" s="45">
        <v>0</v>
      </c>
      <c r="F29" s="45">
        <f>D29</f>
        <v>696982581.44000006</v>
      </c>
      <c r="G29" s="45">
        <v>696982581.44000006</v>
      </c>
      <c r="H29" s="45"/>
      <c r="I29" s="45">
        <f t="shared" si="0"/>
        <v>696982581.44000006</v>
      </c>
      <c r="J29" s="45"/>
      <c r="K29" s="45">
        <f t="shared" si="1"/>
        <v>696982581.44000006</v>
      </c>
      <c r="L29" s="54" t="s">
        <v>45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9172800</v>
      </c>
      <c r="E30" s="45">
        <v>0</v>
      </c>
      <c r="F30" s="45">
        <v>9172800</v>
      </c>
      <c r="G30" s="45">
        <v>6784855</v>
      </c>
      <c r="H30" s="45"/>
      <c r="I30" s="45">
        <f t="shared" si="0"/>
        <v>6784855</v>
      </c>
      <c r="J30" s="45"/>
      <c r="K30" s="45">
        <f t="shared" si="1"/>
        <v>6784855</v>
      </c>
      <c r="L30" s="54" t="s">
        <v>45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537463.07999999996</v>
      </c>
      <c r="E31" s="45">
        <v>0</v>
      </c>
      <c r="F31" s="45">
        <v>537463.07999999996</v>
      </c>
      <c r="G31" s="45">
        <v>305028.90000000002</v>
      </c>
      <c r="H31" s="45"/>
      <c r="I31" s="45">
        <f t="shared" si="0"/>
        <v>305028.90000000002</v>
      </c>
      <c r="J31" s="45"/>
      <c r="K31" s="45">
        <f t="shared" si="1"/>
        <v>305028.90000000002</v>
      </c>
      <c r="L31" s="54" t="s">
        <v>45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1325877</v>
      </c>
      <c r="E32" s="45">
        <v>0</v>
      </c>
      <c r="F32" s="45">
        <v>1325877</v>
      </c>
      <c r="G32" s="45">
        <v>947184</v>
      </c>
      <c r="H32" s="45"/>
      <c r="I32" s="45">
        <f t="shared" si="0"/>
        <v>947184</v>
      </c>
      <c r="J32" s="45"/>
      <c r="K32" s="45">
        <f t="shared" si="1"/>
        <v>947184</v>
      </c>
      <c r="L32" s="54" t="s">
        <v>45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43247631</v>
      </c>
      <c r="E33" s="45">
        <v>35463057.420000002</v>
      </c>
      <c r="F33" s="45">
        <v>7784573.5800000001</v>
      </c>
      <c r="G33" s="45">
        <v>43247631</v>
      </c>
      <c r="H33" s="45"/>
      <c r="I33" s="45">
        <f t="shared" si="0"/>
        <v>43247631</v>
      </c>
      <c r="J33" s="45">
        <f>G33*82/100</f>
        <v>35463057.420000002</v>
      </c>
      <c r="K33" s="45">
        <f>G33-J33</f>
        <v>7784573.5799999982</v>
      </c>
      <c r="L33" s="54" t="s">
        <v>45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2474715</v>
      </c>
      <c r="E35" s="45">
        <v>0</v>
      </c>
      <c r="F35" s="45">
        <f>D35</f>
        <v>2474715</v>
      </c>
      <c r="G35" s="45">
        <v>2474715</v>
      </c>
      <c r="H35" s="45"/>
      <c r="I35" s="45">
        <f>J35+K35</f>
        <v>2474715</v>
      </c>
      <c r="J35" s="45"/>
      <c r="K35" s="45">
        <f>G35</f>
        <v>2474715</v>
      </c>
      <c r="L35" s="54" t="s">
        <v>45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802200</v>
      </c>
      <c r="E36" s="45">
        <v>0</v>
      </c>
      <c r="F36" s="45">
        <f>D36</f>
        <v>802200</v>
      </c>
      <c r="G36" s="45">
        <v>802200</v>
      </c>
      <c r="H36" s="45"/>
      <c r="I36" s="45">
        <f>J36+K36</f>
        <v>802200</v>
      </c>
      <c r="J36" s="45"/>
      <c r="K36" s="45">
        <f>G36</f>
        <v>802200</v>
      </c>
      <c r="L36" s="54" t="s">
        <v>45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3059581.47</v>
      </c>
      <c r="E38" s="45">
        <v>0</v>
      </c>
      <c r="F38" s="45">
        <f>D38</f>
        <v>3059581.47</v>
      </c>
      <c r="G38" s="45">
        <v>2948732.23</v>
      </c>
      <c r="H38" s="45"/>
      <c r="I38" s="45">
        <f t="shared" ref="I38:I46" si="2">J38+K38</f>
        <v>2948732.23</v>
      </c>
      <c r="J38" s="45"/>
      <c r="K38" s="45">
        <f>G38</f>
        <v>2948732.23</v>
      </c>
      <c r="L38" s="54" t="s">
        <v>45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124284.53</v>
      </c>
      <c r="E39" s="45">
        <v>0</v>
      </c>
      <c r="F39" s="45">
        <f>D39</f>
        <v>124284.53</v>
      </c>
      <c r="G39" s="45">
        <v>63973</v>
      </c>
      <c r="H39" s="45"/>
      <c r="I39" s="45">
        <f t="shared" si="2"/>
        <v>63973</v>
      </c>
      <c r="J39" s="45"/>
      <c r="K39" s="45">
        <f>G39</f>
        <v>63973</v>
      </c>
      <c r="L39" s="54" t="s">
        <v>45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34661926.380000003</v>
      </c>
      <c r="E40" s="45">
        <v>0</v>
      </c>
      <c r="F40" s="45">
        <f>D40</f>
        <v>34661926.380000003</v>
      </c>
      <c r="G40" s="45">
        <v>33973563.039999999</v>
      </c>
      <c r="H40" s="45"/>
      <c r="I40" s="45">
        <f t="shared" si="2"/>
        <v>33973563.039999999</v>
      </c>
      <c r="J40" s="45"/>
      <c r="K40" s="45">
        <f>G40</f>
        <v>33973563.039999999</v>
      </c>
      <c r="L40" s="54" t="s">
        <v>45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38129484</v>
      </c>
      <c r="E41" s="45">
        <v>31259269.59</v>
      </c>
      <c r="F41" s="45">
        <v>6870214.4100000001</v>
      </c>
      <c r="G41" s="45">
        <v>38129484</v>
      </c>
      <c r="H41" s="45"/>
      <c r="I41" s="45">
        <f t="shared" si="2"/>
        <v>38129484</v>
      </c>
      <c r="J41" s="45">
        <f>E41</f>
        <v>31259269.59</v>
      </c>
      <c r="K41" s="45">
        <f>G41-J41</f>
        <v>6870214.4100000001</v>
      </c>
      <c r="L41" s="54" t="s">
        <v>45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>
        <v>200970</v>
      </c>
      <c r="E42" s="45">
        <v>0</v>
      </c>
      <c r="F42" s="45">
        <f>D42</f>
        <v>200970</v>
      </c>
      <c r="G42" s="45">
        <v>175862.61</v>
      </c>
      <c r="H42" s="45"/>
      <c r="I42" s="45">
        <f t="shared" si="2"/>
        <v>175862.61</v>
      </c>
      <c r="J42" s="45"/>
      <c r="K42" s="45">
        <f>G42</f>
        <v>175862.61</v>
      </c>
      <c r="L42" s="54" t="s">
        <v>45</v>
      </c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536154.6</v>
      </c>
      <c r="E43" s="45">
        <v>0</v>
      </c>
      <c r="F43" s="45">
        <f>D43</f>
        <v>536154.6</v>
      </c>
      <c r="G43" s="45">
        <v>536120</v>
      </c>
      <c r="H43" s="45"/>
      <c r="I43" s="45">
        <f t="shared" si="2"/>
        <v>536120</v>
      </c>
      <c r="J43" s="45"/>
      <c r="K43" s="45">
        <f>G43</f>
        <v>536120</v>
      </c>
      <c r="L43" s="54" t="s">
        <v>45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>
        <v>51229612.5</v>
      </c>
      <c r="E44" s="45">
        <v>0</v>
      </c>
      <c r="F44" s="45">
        <f>D44</f>
        <v>51229612.5</v>
      </c>
      <c r="G44" s="45">
        <v>51229612.5</v>
      </c>
      <c r="H44" s="45"/>
      <c r="I44" s="45">
        <f t="shared" si="2"/>
        <v>51229612.5</v>
      </c>
      <c r="J44" s="45"/>
      <c r="K44" s="45">
        <f>G44</f>
        <v>51229612.5</v>
      </c>
      <c r="L44" s="54" t="s">
        <v>45</v>
      </c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35332401.979999997</v>
      </c>
      <c r="E45" s="45">
        <v>0</v>
      </c>
      <c r="F45" s="45">
        <v>35332401.979999997</v>
      </c>
      <c r="G45" s="45">
        <v>35167625.299999997</v>
      </c>
      <c r="H45" s="45"/>
      <c r="I45" s="45">
        <f t="shared" si="2"/>
        <v>35167625.299999997</v>
      </c>
      <c r="J45" s="45"/>
      <c r="K45" s="45">
        <f>G45</f>
        <v>35167625.299999997</v>
      </c>
      <c r="L45" s="54" t="s">
        <v>45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4790138</v>
      </c>
      <c r="E46" s="45">
        <v>0</v>
      </c>
      <c r="F46" s="45">
        <f>D46</f>
        <v>4790138</v>
      </c>
      <c r="G46" s="45">
        <v>4790138</v>
      </c>
      <c r="H46" s="45"/>
      <c r="I46" s="45">
        <f t="shared" si="2"/>
        <v>4790138</v>
      </c>
      <c r="J46" s="45"/>
      <c r="K46" s="45">
        <f>G46</f>
        <v>4790138</v>
      </c>
      <c r="L46" s="54" t="s">
        <v>45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3">SUM(D14:D47)</f>
        <v>1144178740.9200001</v>
      </c>
      <c r="E48" s="58">
        <f t="shared" si="3"/>
        <v>135975420.00999999</v>
      </c>
      <c r="F48" s="58">
        <f t="shared" si="3"/>
        <v>1008203320.9100002</v>
      </c>
      <c r="G48" s="58">
        <f t="shared" si="3"/>
        <v>1132570070.1900001</v>
      </c>
      <c r="H48" s="58">
        <f t="shared" si="3"/>
        <v>0</v>
      </c>
      <c r="I48" s="58">
        <f t="shared" si="3"/>
        <v>1132570070.1900001</v>
      </c>
      <c r="J48" s="58">
        <f t="shared" si="3"/>
        <v>129647987.01000001</v>
      </c>
      <c r="K48" s="58">
        <f t="shared" si="3"/>
        <v>1002922083.1800001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-0.249977111117893"/>
  </sheetPr>
  <dimension ref="A1:M51"/>
  <sheetViews>
    <sheetView showGridLines="0" zoomScaleNormal="100" workbookViewId="0">
      <pane ySplit="13" topLeftCell="A14" activePane="bottomLeft" state="frozen"/>
      <selection pane="bottomLeft" activeCell="S29" sqref="S29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2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51"/>
      <c r="I7" s="51"/>
      <c r="J7" s="51"/>
      <c r="K7" s="51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51"/>
      <c r="I8" s="51"/>
      <c r="J8" s="51"/>
      <c r="K8" s="51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51"/>
      <c r="I9" s="51"/>
      <c r="J9" s="51"/>
      <c r="K9" s="51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51"/>
      <c r="I10" s="51"/>
      <c r="J10" s="51"/>
      <c r="K10" s="51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51"/>
      <c r="I11" s="51"/>
      <c r="J11" s="51"/>
      <c r="K11" s="51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9523</v>
      </c>
      <c r="E14" s="45">
        <v>9523</v>
      </c>
      <c r="F14" s="45">
        <v>0</v>
      </c>
      <c r="G14" s="45">
        <v>9523</v>
      </c>
      <c r="H14" s="45"/>
      <c r="I14" s="45">
        <f>J14+K14</f>
        <v>9523</v>
      </c>
      <c r="J14" s="45">
        <f>G14</f>
        <v>9523</v>
      </c>
      <c r="K14" s="45">
        <v>0</v>
      </c>
      <c r="L14" s="54" t="s">
        <v>46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968499.92</v>
      </c>
      <c r="E17" s="45">
        <v>0</v>
      </c>
      <c r="F17" s="45">
        <f>D17</f>
        <v>968499.92</v>
      </c>
      <c r="G17" s="45">
        <v>968349.7</v>
      </c>
      <c r="H17" s="45"/>
      <c r="I17" s="45">
        <f>J17+K17</f>
        <v>968349.7</v>
      </c>
      <c r="J17" s="45"/>
      <c r="K17" s="45">
        <f>G17</f>
        <v>968349.7</v>
      </c>
      <c r="L17" s="54" t="s">
        <v>46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1267455.8500000001</v>
      </c>
      <c r="E18" s="45">
        <v>0</v>
      </c>
      <c r="F18" s="45">
        <f>D18</f>
        <v>1267455.8500000001</v>
      </c>
      <c r="G18" s="45">
        <v>1265136.06</v>
      </c>
      <c r="H18" s="45"/>
      <c r="I18" s="45">
        <f>J18+K18</f>
        <v>1265136.06</v>
      </c>
      <c r="J18" s="45"/>
      <c r="K18" s="45">
        <f>G18</f>
        <v>1265136.06</v>
      </c>
      <c r="L18" s="54" t="s">
        <v>46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/>
      <c r="E19" s="45"/>
      <c r="F19" s="45"/>
      <c r="G19" s="45"/>
      <c r="H19" s="45"/>
      <c r="I19" s="45"/>
      <c r="J19" s="45"/>
      <c r="K19" s="45"/>
      <c r="L19" s="54"/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4545354.37</v>
      </c>
      <c r="E20" s="45">
        <v>0</v>
      </c>
      <c r="F20" s="45">
        <v>4545354.37</v>
      </c>
      <c r="G20" s="45">
        <v>4534109.01</v>
      </c>
      <c r="H20" s="45"/>
      <c r="I20" s="45">
        <f>J20+K20</f>
        <v>4534109.01</v>
      </c>
      <c r="J20" s="45"/>
      <c r="K20" s="45">
        <f>G20</f>
        <v>4534109.01</v>
      </c>
      <c r="L20" s="54" t="s">
        <v>46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454655475.81</v>
      </c>
      <c r="E22" s="45">
        <v>0</v>
      </c>
      <c r="F22" s="45">
        <v>454655475.81</v>
      </c>
      <c r="G22" s="45">
        <v>431909860.94</v>
      </c>
      <c r="H22" s="45"/>
      <c r="I22" s="45">
        <f>J22+K22</f>
        <v>431909860.94</v>
      </c>
      <c r="J22" s="45"/>
      <c r="K22" s="45">
        <f>G22</f>
        <v>431909860.94</v>
      </c>
      <c r="L22" s="54" t="s">
        <v>46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58425.4</v>
      </c>
      <c r="E24" s="45">
        <v>0</v>
      </c>
      <c r="F24" s="45">
        <v>58425.4</v>
      </c>
      <c r="G24" s="45">
        <v>58425.4</v>
      </c>
      <c r="H24" s="45"/>
      <c r="I24" s="45">
        <f t="shared" ref="I24:I36" si="0">J24+K24</f>
        <v>58425.4</v>
      </c>
      <c r="J24" s="45"/>
      <c r="K24" s="45">
        <f>G24</f>
        <v>58425.4</v>
      </c>
      <c r="L24" s="54" t="s">
        <v>46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234360</v>
      </c>
      <c r="E25" s="45">
        <f>D25</f>
        <v>234360</v>
      </c>
      <c r="F25" s="45">
        <v>0</v>
      </c>
      <c r="G25" s="45">
        <v>234360</v>
      </c>
      <c r="H25" s="45"/>
      <c r="I25" s="45">
        <f t="shared" si="0"/>
        <v>234360</v>
      </c>
      <c r="J25" s="45">
        <f>G25</f>
        <v>234360</v>
      </c>
      <c r="K25" s="45">
        <v>0</v>
      </c>
      <c r="L25" s="54" t="s">
        <v>46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40216176</v>
      </c>
      <c r="E26" s="45">
        <v>40216176</v>
      </c>
      <c r="F26" s="45">
        <v>0</v>
      </c>
      <c r="G26" s="45">
        <v>35927388</v>
      </c>
      <c r="H26" s="45"/>
      <c r="I26" s="45">
        <f t="shared" si="0"/>
        <v>35927388</v>
      </c>
      <c r="J26" s="45">
        <f>G26</f>
        <v>35927388</v>
      </c>
      <c r="K26" s="45">
        <v>0</v>
      </c>
      <c r="L26" s="54" t="s">
        <v>46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54944.4</v>
      </c>
      <c r="E27" s="45">
        <v>0</v>
      </c>
      <c r="F27" s="45">
        <v>54944.4</v>
      </c>
      <c r="G27" s="45">
        <v>54944.4</v>
      </c>
      <c r="H27" s="45"/>
      <c r="I27" s="45">
        <f t="shared" si="0"/>
        <v>54944.4</v>
      </c>
      <c r="J27" s="45"/>
      <c r="K27" s="45">
        <f t="shared" ref="K27:K32" si="1">G27</f>
        <v>54944.4</v>
      </c>
      <c r="L27" s="54" t="s">
        <v>46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9428459.0399999991</v>
      </c>
      <c r="E28" s="45">
        <v>0</v>
      </c>
      <c r="F28" s="45">
        <v>9428459.0399999991</v>
      </c>
      <c r="G28" s="45">
        <v>8422976.5199999996</v>
      </c>
      <c r="H28" s="45"/>
      <c r="I28" s="45">
        <f t="shared" si="0"/>
        <v>8422976.5199999996</v>
      </c>
      <c r="J28" s="45"/>
      <c r="K28" s="45">
        <f t="shared" si="1"/>
        <v>8422976.5199999996</v>
      </c>
      <c r="L28" s="54" t="s">
        <v>46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589946127.87</v>
      </c>
      <c r="E29" s="45">
        <v>0</v>
      </c>
      <c r="F29" s="45">
        <f>D29</f>
        <v>589946127.87</v>
      </c>
      <c r="G29" s="45">
        <v>589946127.87</v>
      </c>
      <c r="H29" s="45"/>
      <c r="I29" s="45">
        <f t="shared" si="0"/>
        <v>589946127.87</v>
      </c>
      <c r="J29" s="45"/>
      <c r="K29" s="45">
        <f t="shared" si="1"/>
        <v>589946127.87</v>
      </c>
      <c r="L29" s="54" t="s">
        <v>46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4645600</v>
      </c>
      <c r="E30" s="45">
        <v>0</v>
      </c>
      <c r="F30" s="45">
        <v>4645600</v>
      </c>
      <c r="G30" s="45">
        <v>4645600</v>
      </c>
      <c r="H30" s="45"/>
      <c r="I30" s="45">
        <f t="shared" si="0"/>
        <v>4645600</v>
      </c>
      <c r="J30" s="45"/>
      <c r="K30" s="45">
        <f t="shared" si="1"/>
        <v>4645600</v>
      </c>
      <c r="L30" s="54" t="s">
        <v>46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225388</v>
      </c>
      <c r="E31" s="45">
        <v>0</v>
      </c>
      <c r="F31" s="45">
        <v>225388</v>
      </c>
      <c r="G31" s="45">
        <v>225388</v>
      </c>
      <c r="H31" s="45"/>
      <c r="I31" s="45">
        <f t="shared" si="0"/>
        <v>225388</v>
      </c>
      <c r="J31" s="45"/>
      <c r="K31" s="45">
        <f t="shared" si="1"/>
        <v>225388</v>
      </c>
      <c r="L31" s="54" t="s">
        <v>46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766560</v>
      </c>
      <c r="E32" s="45">
        <v>0</v>
      </c>
      <c r="F32" s="45">
        <v>766560</v>
      </c>
      <c r="G32" s="45">
        <v>766560</v>
      </c>
      <c r="H32" s="45"/>
      <c r="I32" s="45">
        <f t="shared" si="0"/>
        <v>766560</v>
      </c>
      <c r="J32" s="45"/>
      <c r="K32" s="45">
        <f t="shared" si="1"/>
        <v>766560</v>
      </c>
      <c r="L32" s="54" t="s">
        <v>46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17126640</v>
      </c>
      <c r="E33" s="45">
        <v>14043844.800000001</v>
      </c>
      <c r="F33" s="45">
        <v>3082795.2</v>
      </c>
      <c r="G33" s="45">
        <v>17126640</v>
      </c>
      <c r="H33" s="45"/>
      <c r="I33" s="45">
        <f t="shared" si="0"/>
        <v>17126640</v>
      </c>
      <c r="J33" s="45">
        <f>G33*82/100</f>
        <v>14043844.800000001</v>
      </c>
      <c r="K33" s="45">
        <f>G33-J33</f>
        <v>3082795.1999999993</v>
      </c>
      <c r="L33" s="54" t="s">
        <v>46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>
        <v>113120</v>
      </c>
      <c r="E34" s="45">
        <v>0</v>
      </c>
      <c r="F34" s="45">
        <v>113120</v>
      </c>
      <c r="G34" s="45">
        <v>113120</v>
      </c>
      <c r="H34" s="45"/>
      <c r="I34" s="45">
        <f t="shared" si="0"/>
        <v>113120</v>
      </c>
      <c r="J34" s="45"/>
      <c r="K34" s="45">
        <f>G34</f>
        <v>113120</v>
      </c>
      <c r="L34" s="54" t="s">
        <v>46</v>
      </c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1701700</v>
      </c>
      <c r="E35" s="45">
        <v>0</v>
      </c>
      <c r="F35" s="45">
        <f>D35</f>
        <v>1701700</v>
      </c>
      <c r="G35" s="45">
        <v>1701700</v>
      </c>
      <c r="H35" s="45"/>
      <c r="I35" s="45">
        <f t="shared" si="0"/>
        <v>1701700</v>
      </c>
      <c r="J35" s="45"/>
      <c r="K35" s="45">
        <f>G35</f>
        <v>1701700</v>
      </c>
      <c r="L35" s="54" t="s">
        <v>46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850800</v>
      </c>
      <c r="E36" s="45">
        <v>0</v>
      </c>
      <c r="F36" s="45">
        <f>D36</f>
        <v>850800</v>
      </c>
      <c r="G36" s="45">
        <v>830172.86</v>
      </c>
      <c r="H36" s="45"/>
      <c r="I36" s="45">
        <f t="shared" si="0"/>
        <v>830172.86</v>
      </c>
      <c r="J36" s="45"/>
      <c r="K36" s="45">
        <f>G36</f>
        <v>830172.86</v>
      </c>
      <c r="L36" s="54" t="s">
        <v>46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1420797.34</v>
      </c>
      <c r="E38" s="45">
        <v>0</v>
      </c>
      <c r="F38" s="45">
        <f>D38</f>
        <v>1420797.34</v>
      </c>
      <c r="G38" s="45">
        <v>1221627.98</v>
      </c>
      <c r="H38" s="45"/>
      <c r="I38" s="45">
        <f t="shared" ref="I38:I43" si="2">J38+K38</f>
        <v>1221627.98</v>
      </c>
      <c r="J38" s="45"/>
      <c r="K38" s="45">
        <f>G38</f>
        <v>1221627.98</v>
      </c>
      <c r="L38" s="54" t="s">
        <v>46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83080.210000000006</v>
      </c>
      <c r="E39" s="45">
        <v>0</v>
      </c>
      <c r="F39" s="45">
        <f>D39</f>
        <v>83080.210000000006</v>
      </c>
      <c r="G39" s="45">
        <v>0</v>
      </c>
      <c r="H39" s="45"/>
      <c r="I39" s="45">
        <f t="shared" si="2"/>
        <v>0</v>
      </c>
      <c r="J39" s="45"/>
      <c r="K39" s="45">
        <f>G39</f>
        <v>0</v>
      </c>
      <c r="L39" s="54" t="s">
        <v>46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8189288.0899999999</v>
      </c>
      <c r="E40" s="45">
        <v>0</v>
      </c>
      <c r="F40" s="45">
        <f>D40</f>
        <v>8189288.0899999999</v>
      </c>
      <c r="G40" s="45">
        <v>8014960.1900000004</v>
      </c>
      <c r="H40" s="45"/>
      <c r="I40" s="45">
        <f t="shared" si="2"/>
        <v>8014960.1900000004</v>
      </c>
      <c r="J40" s="45"/>
      <c r="K40" s="45">
        <f>G40</f>
        <v>8014960.1900000004</v>
      </c>
      <c r="L40" s="54" t="s">
        <v>46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2700247.11</v>
      </c>
      <c r="E41" s="45">
        <v>2213713.48</v>
      </c>
      <c r="F41" s="45">
        <v>486533.63</v>
      </c>
      <c r="G41" s="45">
        <v>2700247.11</v>
      </c>
      <c r="H41" s="45"/>
      <c r="I41" s="45">
        <f t="shared" si="2"/>
        <v>2700247.11</v>
      </c>
      <c r="J41" s="45">
        <f>E41</f>
        <v>2213713.48</v>
      </c>
      <c r="K41" s="45">
        <f>G41-J41</f>
        <v>486533.62999999989</v>
      </c>
      <c r="L41" s="54" t="s">
        <v>46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>
        <v>602910</v>
      </c>
      <c r="E42" s="45">
        <v>0</v>
      </c>
      <c r="F42" s="45">
        <f>D42</f>
        <v>602910</v>
      </c>
      <c r="G42" s="45">
        <v>483389.9</v>
      </c>
      <c r="H42" s="45"/>
      <c r="I42" s="45">
        <f t="shared" si="2"/>
        <v>483389.9</v>
      </c>
      <c r="J42" s="45"/>
      <c r="K42" s="45">
        <f>G42</f>
        <v>483389.9</v>
      </c>
      <c r="L42" s="54" t="s">
        <v>46</v>
      </c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16201.5</v>
      </c>
      <c r="E43" s="45">
        <v>0</v>
      </c>
      <c r="F43" s="45">
        <f>D43</f>
        <v>16201.5</v>
      </c>
      <c r="G43" s="45">
        <v>16201.5</v>
      </c>
      <c r="H43" s="45"/>
      <c r="I43" s="45">
        <f t="shared" si="2"/>
        <v>16201.5</v>
      </c>
      <c r="J43" s="45"/>
      <c r="K43" s="45">
        <f>G43</f>
        <v>16201.5</v>
      </c>
      <c r="L43" s="54" t="s">
        <v>46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25277285.09</v>
      </c>
      <c r="E45" s="45">
        <v>0</v>
      </c>
      <c r="F45" s="45">
        <v>25277285.09</v>
      </c>
      <c r="G45" s="45">
        <v>25277285.09</v>
      </c>
      <c r="H45" s="45"/>
      <c r="I45" s="45">
        <f>J45+K45</f>
        <v>25277285.09</v>
      </c>
      <c r="J45" s="45"/>
      <c r="K45" s="45">
        <f>G45</f>
        <v>25277285.09</v>
      </c>
      <c r="L45" s="54" t="s">
        <v>46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2726500</v>
      </c>
      <c r="E46" s="45">
        <v>0</v>
      </c>
      <c r="F46" s="45">
        <f>D46</f>
        <v>2726500</v>
      </c>
      <c r="G46" s="45">
        <v>2720585.4</v>
      </c>
      <c r="H46" s="45"/>
      <c r="I46" s="45">
        <f>J46+K46</f>
        <v>2720585.4</v>
      </c>
      <c r="J46" s="45"/>
      <c r="K46" s="45">
        <f>G46</f>
        <v>2720585.4</v>
      </c>
      <c r="L46" s="54" t="s">
        <v>46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3">SUM(D14:D47)</f>
        <v>1167830918.9999995</v>
      </c>
      <c r="E48" s="58">
        <f t="shared" si="3"/>
        <v>56717617.279999994</v>
      </c>
      <c r="F48" s="58">
        <f t="shared" si="3"/>
        <v>1111113301.72</v>
      </c>
      <c r="G48" s="58">
        <f t="shared" si="3"/>
        <v>1139174678.9299998</v>
      </c>
      <c r="H48" s="58">
        <f t="shared" si="3"/>
        <v>0</v>
      </c>
      <c r="I48" s="58">
        <f t="shared" si="3"/>
        <v>1139174678.9299998</v>
      </c>
      <c r="J48" s="58">
        <f t="shared" si="3"/>
        <v>52428829.279999994</v>
      </c>
      <c r="K48" s="58">
        <f t="shared" si="3"/>
        <v>1086745849.6500001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-0.249977111117893"/>
  </sheetPr>
  <dimension ref="A1:M51"/>
  <sheetViews>
    <sheetView showGridLines="0" zoomScaleNormal="100" workbookViewId="0">
      <pane ySplit="13" topLeftCell="A14" activePane="bottomLeft" state="frozen"/>
      <selection pane="bottomLeft" activeCell="F32" sqref="F32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9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0"/>
      <c r="I7" s="60"/>
      <c r="J7" s="60"/>
      <c r="K7" s="60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0"/>
      <c r="I8" s="60"/>
      <c r="J8" s="60"/>
      <c r="K8" s="60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0"/>
      <c r="I9" s="60"/>
      <c r="J9" s="60"/>
      <c r="K9" s="60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0"/>
      <c r="I10" s="60"/>
      <c r="J10" s="60"/>
      <c r="K10" s="60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0"/>
      <c r="I11" s="60"/>
      <c r="J11" s="60"/>
      <c r="K11" s="60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8487</v>
      </c>
      <c r="E14" s="45">
        <v>8487</v>
      </c>
      <c r="F14" s="45">
        <v>0</v>
      </c>
      <c r="G14" s="45">
        <v>8487</v>
      </c>
      <c r="H14" s="45"/>
      <c r="I14" s="45">
        <f>J14+K14</f>
        <v>8487</v>
      </c>
      <c r="J14" s="45">
        <f>G14</f>
        <v>8487</v>
      </c>
      <c r="K14" s="45">
        <v>0</v>
      </c>
      <c r="L14" s="54" t="s">
        <v>47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425979.5</v>
      </c>
      <c r="E17" s="45">
        <v>0</v>
      </c>
      <c r="F17" s="45">
        <f>D17</f>
        <v>425979.5</v>
      </c>
      <c r="G17" s="45">
        <v>203988.95</v>
      </c>
      <c r="H17" s="45"/>
      <c r="I17" s="45">
        <f>J17+K17</f>
        <v>203988.95</v>
      </c>
      <c r="J17" s="45"/>
      <c r="K17" s="45">
        <f>G17</f>
        <v>203988.95</v>
      </c>
      <c r="L17" s="54" t="s">
        <v>47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1082582.05</v>
      </c>
      <c r="E18" s="45">
        <v>0</v>
      </c>
      <c r="F18" s="45">
        <f>D18</f>
        <v>1082582.05</v>
      </c>
      <c r="G18" s="45">
        <v>694040.33</v>
      </c>
      <c r="H18" s="45"/>
      <c r="I18" s="45">
        <f>J18+K18</f>
        <v>694040.33</v>
      </c>
      <c r="J18" s="45"/>
      <c r="K18" s="45">
        <f>G18</f>
        <v>694040.33</v>
      </c>
      <c r="L18" s="54" t="s">
        <v>47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/>
      <c r="E19" s="45"/>
      <c r="F19" s="45"/>
      <c r="G19" s="45"/>
      <c r="H19" s="45"/>
      <c r="I19" s="45"/>
      <c r="J19" s="45"/>
      <c r="K19" s="45"/>
      <c r="L19" s="54"/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5013173.3099999996</v>
      </c>
      <c r="E20" s="45">
        <v>0</v>
      </c>
      <c r="F20" s="45">
        <v>5013173.3099999996</v>
      </c>
      <c r="G20" s="45">
        <v>5013173.3099999996</v>
      </c>
      <c r="H20" s="45"/>
      <c r="I20" s="45">
        <f>J20+K20</f>
        <v>5013173.3099999996</v>
      </c>
      <c r="J20" s="45"/>
      <c r="K20" s="45">
        <f>G20</f>
        <v>5013173.3099999996</v>
      </c>
      <c r="L20" s="54" t="s">
        <v>47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>
        <v>60602468.280000001</v>
      </c>
      <c r="E22" s="45">
        <v>0</v>
      </c>
      <c r="F22" s="45">
        <v>60602468.280000001</v>
      </c>
      <c r="G22" s="45">
        <v>60602468.280000001</v>
      </c>
      <c r="H22" s="45"/>
      <c r="I22" s="45">
        <f>J22+K22</f>
        <v>60602468.280000001</v>
      </c>
      <c r="J22" s="45"/>
      <c r="K22" s="45">
        <f>G22</f>
        <v>60602468.280000001</v>
      </c>
      <c r="L22" s="54" t="s">
        <v>47</v>
      </c>
    </row>
    <row r="23" spans="1:12" ht="45" x14ac:dyDescent="0.2">
      <c r="A23" s="53" t="s">
        <v>149</v>
      </c>
      <c r="B23" s="53" t="s">
        <v>152</v>
      </c>
      <c r="C23" s="54" t="s">
        <v>153</v>
      </c>
      <c r="D23" s="45"/>
      <c r="E23" s="45"/>
      <c r="F23" s="45"/>
      <c r="G23" s="45"/>
      <c r="H23" s="45"/>
      <c r="I23" s="45"/>
      <c r="J23" s="45"/>
      <c r="K23" s="45"/>
      <c r="L23" s="54"/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>
        <v>84.16</v>
      </c>
      <c r="E24" s="45">
        <v>0</v>
      </c>
      <c r="F24" s="45">
        <v>84.16</v>
      </c>
      <c r="G24" s="45">
        <v>84.16</v>
      </c>
      <c r="H24" s="45"/>
      <c r="I24" s="45">
        <f t="shared" ref="I24:I36" si="0">J24+K24</f>
        <v>84.16</v>
      </c>
      <c r="J24" s="45"/>
      <c r="K24" s="45">
        <f>G24</f>
        <v>84.16</v>
      </c>
      <c r="L24" s="54" t="s">
        <v>47</v>
      </c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156240</v>
      </c>
      <c r="E25" s="45">
        <f>D25</f>
        <v>156240</v>
      </c>
      <c r="F25" s="45">
        <v>0</v>
      </c>
      <c r="G25" s="45">
        <v>156240</v>
      </c>
      <c r="H25" s="45"/>
      <c r="I25" s="45">
        <f t="shared" si="0"/>
        <v>156240</v>
      </c>
      <c r="J25" s="45">
        <f>G25</f>
        <v>156240</v>
      </c>
      <c r="K25" s="45">
        <v>0</v>
      </c>
      <c r="L25" s="54" t="s">
        <v>47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21541590</v>
      </c>
      <c r="E26" s="45">
        <v>21541590</v>
      </c>
      <c r="F26" s="45">
        <v>0</v>
      </c>
      <c r="G26" s="45">
        <v>19862010</v>
      </c>
      <c r="H26" s="45"/>
      <c r="I26" s="45">
        <f t="shared" si="0"/>
        <v>19862010</v>
      </c>
      <c r="J26" s="45">
        <f>G26</f>
        <v>19862010</v>
      </c>
      <c r="K26" s="45">
        <v>0</v>
      </c>
      <c r="L26" s="54" t="s">
        <v>47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22602.720000000001</v>
      </c>
      <c r="E27" s="45">
        <v>0</v>
      </c>
      <c r="F27" s="45">
        <v>22602.720000000001</v>
      </c>
      <c r="G27" s="45">
        <v>22602.720000000001</v>
      </c>
      <c r="H27" s="45"/>
      <c r="I27" s="45">
        <f t="shared" si="0"/>
        <v>22602.720000000001</v>
      </c>
      <c r="J27" s="45"/>
      <c r="K27" s="45">
        <f t="shared" ref="K27:K32" si="1">G27</f>
        <v>22602.720000000001</v>
      </c>
      <c r="L27" s="54" t="s">
        <v>47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3116350.02</v>
      </c>
      <c r="E28" s="45">
        <v>0</v>
      </c>
      <c r="F28" s="45">
        <v>3116350.02</v>
      </c>
      <c r="G28" s="45">
        <v>2873370.78</v>
      </c>
      <c r="H28" s="45"/>
      <c r="I28" s="45">
        <f t="shared" si="0"/>
        <v>2873370.78</v>
      </c>
      <c r="J28" s="45"/>
      <c r="K28" s="45">
        <f t="shared" si="1"/>
        <v>2873370.78</v>
      </c>
      <c r="L28" s="54" t="s">
        <v>47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297049620.70999998</v>
      </c>
      <c r="E29" s="45">
        <v>0</v>
      </c>
      <c r="F29" s="45">
        <f>D29</f>
        <v>297049620.70999998</v>
      </c>
      <c r="G29" s="45">
        <v>297049620.70999998</v>
      </c>
      <c r="H29" s="45"/>
      <c r="I29" s="45">
        <f t="shared" si="0"/>
        <v>297049620.70999998</v>
      </c>
      <c r="J29" s="45"/>
      <c r="K29" s="45">
        <f t="shared" si="1"/>
        <v>297049620.70999998</v>
      </c>
      <c r="L29" s="54" t="s">
        <v>47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4906083</v>
      </c>
      <c r="E30" s="45">
        <v>0</v>
      </c>
      <c r="F30" s="45">
        <v>4906083</v>
      </c>
      <c r="G30" s="45">
        <v>4906083</v>
      </c>
      <c r="H30" s="45"/>
      <c r="I30" s="45">
        <f t="shared" si="0"/>
        <v>4906083</v>
      </c>
      <c r="J30" s="45"/>
      <c r="K30" s="45">
        <f t="shared" si="1"/>
        <v>4906083</v>
      </c>
      <c r="L30" s="54" t="s">
        <v>47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173575.78</v>
      </c>
      <c r="E31" s="45">
        <v>0</v>
      </c>
      <c r="F31" s="45">
        <v>173575.78</v>
      </c>
      <c r="G31" s="45">
        <v>173575.78</v>
      </c>
      <c r="H31" s="45"/>
      <c r="I31" s="45">
        <f t="shared" si="0"/>
        <v>173575.78</v>
      </c>
      <c r="J31" s="45"/>
      <c r="K31" s="45">
        <f t="shared" si="1"/>
        <v>173575.78</v>
      </c>
      <c r="L31" s="54" t="s">
        <v>47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1042503</v>
      </c>
      <c r="E32" s="45">
        <v>0</v>
      </c>
      <c r="F32" s="45">
        <v>1042503</v>
      </c>
      <c r="G32" s="45">
        <v>1042503</v>
      </c>
      <c r="H32" s="45"/>
      <c r="I32" s="45">
        <f t="shared" si="0"/>
        <v>1042503</v>
      </c>
      <c r="J32" s="45"/>
      <c r="K32" s="45">
        <f t="shared" si="1"/>
        <v>1042503</v>
      </c>
      <c r="L32" s="54" t="s">
        <v>47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11408992</v>
      </c>
      <c r="E33" s="45">
        <v>9355373.4399999995</v>
      </c>
      <c r="F33" s="45">
        <v>2053618.56</v>
      </c>
      <c r="G33" s="45">
        <v>11408992</v>
      </c>
      <c r="H33" s="45"/>
      <c r="I33" s="45">
        <f t="shared" si="0"/>
        <v>11408992</v>
      </c>
      <c r="J33" s="45">
        <f>G33*82/100</f>
        <v>9355373.4399999995</v>
      </c>
      <c r="K33" s="45">
        <f>G33-J33</f>
        <v>2053618.5600000005</v>
      </c>
      <c r="L33" s="54" t="s">
        <v>47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>
        <v>7070</v>
      </c>
      <c r="E34" s="45">
        <v>0</v>
      </c>
      <c r="F34" s="45">
        <v>7070</v>
      </c>
      <c r="G34" s="45">
        <v>7070</v>
      </c>
      <c r="H34" s="45"/>
      <c r="I34" s="45">
        <f t="shared" si="0"/>
        <v>7070</v>
      </c>
      <c r="J34" s="45"/>
      <c r="K34" s="45">
        <f>G34</f>
        <v>7070</v>
      </c>
      <c r="L34" s="54" t="s">
        <v>47</v>
      </c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660900</v>
      </c>
      <c r="E35" s="45">
        <v>0</v>
      </c>
      <c r="F35" s="45">
        <f>D35</f>
        <v>660900</v>
      </c>
      <c r="G35" s="45">
        <v>660893.32999999996</v>
      </c>
      <c r="H35" s="45"/>
      <c r="I35" s="45">
        <f t="shared" si="0"/>
        <v>660893.32999999996</v>
      </c>
      <c r="J35" s="45"/>
      <c r="K35" s="45">
        <f>G35</f>
        <v>660893.32999999996</v>
      </c>
      <c r="L35" s="54" t="s">
        <v>47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660900</v>
      </c>
      <c r="E36" s="45">
        <v>0</v>
      </c>
      <c r="F36" s="45">
        <f>D36</f>
        <v>660900</v>
      </c>
      <c r="G36" s="45">
        <v>660900</v>
      </c>
      <c r="H36" s="45"/>
      <c r="I36" s="45">
        <f t="shared" si="0"/>
        <v>660900</v>
      </c>
      <c r="J36" s="45"/>
      <c r="K36" s="45">
        <f>G36</f>
        <v>660900</v>
      </c>
      <c r="L36" s="54" t="s">
        <v>47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555886.5</v>
      </c>
      <c r="E38" s="45">
        <v>0</v>
      </c>
      <c r="F38" s="45">
        <f>D38</f>
        <v>555886.5</v>
      </c>
      <c r="G38" s="45">
        <v>555886.5</v>
      </c>
      <c r="H38" s="45"/>
      <c r="I38" s="45">
        <f>J38+K38</f>
        <v>555886.5</v>
      </c>
      <c r="J38" s="45"/>
      <c r="K38" s="45">
        <f>G38</f>
        <v>555886.5</v>
      </c>
      <c r="L38" s="54" t="s">
        <v>47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75750.38</v>
      </c>
      <c r="E39" s="45">
        <v>0</v>
      </c>
      <c r="F39" s="45">
        <f>D39</f>
        <v>75750.38</v>
      </c>
      <c r="G39" s="45">
        <v>37104.339999999997</v>
      </c>
      <c r="H39" s="45"/>
      <c r="I39" s="45">
        <f>J39+K39</f>
        <v>37104.339999999997</v>
      </c>
      <c r="J39" s="45"/>
      <c r="K39" s="45">
        <f>G39</f>
        <v>37104.339999999997</v>
      </c>
      <c r="L39" s="54" t="s">
        <v>47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6554243.54</v>
      </c>
      <c r="E40" s="45">
        <v>0</v>
      </c>
      <c r="F40" s="45">
        <f>D40</f>
        <v>6554243.54</v>
      </c>
      <c r="G40" s="45">
        <v>6269127.1600000001</v>
      </c>
      <c r="H40" s="45"/>
      <c r="I40" s="45">
        <f>J40+K40</f>
        <v>6269127.1600000001</v>
      </c>
      <c r="J40" s="45"/>
      <c r="K40" s="45">
        <f>G40</f>
        <v>6269127.1600000001</v>
      </c>
      <c r="L40" s="54" t="s">
        <v>47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12272209.5</v>
      </c>
      <c r="E41" s="45">
        <v>10060988.630000001</v>
      </c>
      <c r="F41" s="45">
        <v>2211220.87</v>
      </c>
      <c r="G41" s="45">
        <v>12272209.5</v>
      </c>
      <c r="H41" s="45"/>
      <c r="I41" s="45">
        <f>J41+K41</f>
        <v>12272209.5</v>
      </c>
      <c r="J41" s="45">
        <f>E41</f>
        <v>10060988.630000001</v>
      </c>
      <c r="K41" s="45">
        <f>G41-J41</f>
        <v>2211220.8699999992</v>
      </c>
      <c r="L41" s="54" t="s">
        <v>47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/>
      <c r="E42" s="45"/>
      <c r="F42" s="45"/>
      <c r="G42" s="45"/>
      <c r="H42" s="45"/>
      <c r="I42" s="45"/>
      <c r="J42" s="45"/>
      <c r="K42" s="45"/>
      <c r="L42" s="54"/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73633</v>
      </c>
      <c r="E43" s="45">
        <v>0</v>
      </c>
      <c r="F43" s="45">
        <f>D43</f>
        <v>73633</v>
      </c>
      <c r="G43" s="45">
        <v>73633</v>
      </c>
      <c r="H43" s="45"/>
      <c r="I43" s="45">
        <f>J43+K43</f>
        <v>73633</v>
      </c>
      <c r="J43" s="45"/>
      <c r="K43" s="45">
        <f>G43</f>
        <v>73633</v>
      </c>
      <c r="L43" s="54" t="s">
        <v>47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12186783.83</v>
      </c>
      <c r="E45" s="45">
        <v>0</v>
      </c>
      <c r="F45" s="45">
        <v>12186783.83</v>
      </c>
      <c r="G45" s="45">
        <v>12186783.83</v>
      </c>
      <c r="H45" s="45"/>
      <c r="I45" s="45">
        <f>J45+K45</f>
        <v>12186783.83</v>
      </c>
      <c r="J45" s="45"/>
      <c r="K45" s="45">
        <f>G45</f>
        <v>12186783.83</v>
      </c>
      <c r="L45" s="54" t="s">
        <v>47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1649580</v>
      </c>
      <c r="E46" s="45">
        <v>0</v>
      </c>
      <c r="F46" s="45">
        <f>D46</f>
        <v>1649580</v>
      </c>
      <c r="G46" s="45">
        <v>1649580</v>
      </c>
      <c r="H46" s="45"/>
      <c r="I46" s="45">
        <f>J46+K46</f>
        <v>1649580</v>
      </c>
      <c r="J46" s="45"/>
      <c r="K46" s="45">
        <f>G46</f>
        <v>1649580</v>
      </c>
      <c r="L46" s="54" t="s">
        <v>47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2">SUM(D14:D47)</f>
        <v>441247288.27999997</v>
      </c>
      <c r="E48" s="58">
        <f t="shared" si="2"/>
        <v>41122679.07</v>
      </c>
      <c r="F48" s="58">
        <f t="shared" si="2"/>
        <v>400124609.20999998</v>
      </c>
      <c r="G48" s="58">
        <f t="shared" si="2"/>
        <v>438390427.67999995</v>
      </c>
      <c r="H48" s="58">
        <f t="shared" si="2"/>
        <v>0</v>
      </c>
      <c r="I48" s="58">
        <f t="shared" si="2"/>
        <v>438390427.67999995</v>
      </c>
      <c r="J48" s="58">
        <f t="shared" si="2"/>
        <v>39443099.07</v>
      </c>
      <c r="K48" s="58">
        <f t="shared" si="2"/>
        <v>398947328.60999995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theme="6" tint="-0.249977111117893"/>
  </sheetPr>
  <dimension ref="A1:M51"/>
  <sheetViews>
    <sheetView showGridLines="0" zoomScale="80" zoomScaleNormal="80" workbookViewId="0">
      <pane ySplit="13" topLeftCell="A14" activePane="bottomLeft" state="frozen"/>
      <selection pane="bottomLeft" activeCell="R31" sqref="R31"/>
    </sheetView>
  </sheetViews>
  <sheetFormatPr defaultRowHeight="12.75" x14ac:dyDescent="0.2"/>
  <cols>
    <col min="1" max="1" width="8.85546875" style="46" customWidth="1"/>
    <col min="2" max="2" width="12.7109375" style="46" customWidth="1"/>
    <col min="3" max="3" width="69" style="46" customWidth="1"/>
    <col min="4" max="4" width="16.85546875" style="46" customWidth="1"/>
    <col min="5" max="5" width="15.42578125" style="46" customWidth="1"/>
    <col min="6" max="6" width="16.5703125" style="46" customWidth="1"/>
    <col min="7" max="7" width="15.7109375" style="46" customWidth="1"/>
    <col min="8" max="8" width="15.85546875" style="46" hidden="1" customWidth="1"/>
    <col min="9" max="9" width="15.140625" style="46" customWidth="1"/>
    <col min="10" max="10" width="17.42578125" style="46" customWidth="1"/>
    <col min="11" max="11" width="16.5703125" style="46" customWidth="1"/>
    <col min="12" max="12" width="24.85546875" style="46" customWidth="1"/>
    <col min="13" max="13" width="9.140625" style="46" customWidth="1"/>
    <col min="14" max="16384" width="9.140625" style="46"/>
  </cols>
  <sheetData>
    <row r="1" spans="1:13" x14ac:dyDescent="0.2">
      <c r="A1" s="85" t="s">
        <v>0</v>
      </c>
      <c r="B1" s="85"/>
      <c r="C1" s="85"/>
      <c r="D1" s="85"/>
      <c r="E1" s="85"/>
      <c r="F1" s="85"/>
      <c r="G1" s="40"/>
      <c r="H1" s="40"/>
      <c r="I1" s="40"/>
      <c r="J1" s="40"/>
      <c r="K1" s="40"/>
      <c r="L1" s="40"/>
      <c r="M1" s="40"/>
    </row>
    <row r="2" spans="1:13" hidden="1" x14ac:dyDescent="0.2">
      <c r="A2" s="4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4.25" hidden="1" x14ac:dyDescent="0.2">
      <c r="A3" s="5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4.25" x14ac:dyDescent="0.2">
      <c r="A4" s="50" t="s">
        <v>2</v>
      </c>
      <c r="B4" s="41"/>
      <c r="C4" s="41"/>
      <c r="D4" s="41"/>
      <c r="E4" s="42"/>
      <c r="F4" s="41"/>
      <c r="G4" s="42"/>
      <c r="H4" s="42"/>
      <c r="I4" s="42"/>
      <c r="J4" s="42"/>
      <c r="K4" s="42"/>
      <c r="L4" s="42"/>
      <c r="M4" s="41"/>
    </row>
    <row r="5" spans="1:13" x14ac:dyDescent="0.2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idden="1" x14ac:dyDescent="0.2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9"/>
    </row>
    <row r="7" spans="1:13" hidden="1" x14ac:dyDescent="0.2">
      <c r="A7" s="83" t="s">
        <v>4</v>
      </c>
      <c r="B7" s="84"/>
      <c r="C7" s="84"/>
      <c r="D7" s="84"/>
      <c r="E7" s="84"/>
      <c r="F7" s="84"/>
      <c r="G7" s="84"/>
      <c r="H7" s="60"/>
      <c r="I7" s="60"/>
      <c r="J7" s="60"/>
      <c r="K7" s="60"/>
    </row>
    <row r="8" spans="1:13" hidden="1" x14ac:dyDescent="0.2">
      <c r="A8" s="83" t="s">
        <v>5</v>
      </c>
      <c r="B8" s="84"/>
      <c r="C8" s="84"/>
      <c r="D8" s="84"/>
      <c r="E8" s="84"/>
      <c r="F8" s="84"/>
      <c r="G8" s="84"/>
      <c r="H8" s="60"/>
      <c r="I8" s="60"/>
      <c r="J8" s="60"/>
      <c r="K8" s="60"/>
    </row>
    <row r="9" spans="1:13" hidden="1" x14ac:dyDescent="0.2">
      <c r="A9" s="83" t="s">
        <v>6</v>
      </c>
      <c r="B9" s="84"/>
      <c r="C9" s="84"/>
      <c r="D9" s="84"/>
      <c r="E9" s="84"/>
      <c r="F9" s="84"/>
      <c r="G9" s="84"/>
      <c r="H9" s="60"/>
      <c r="I9" s="60"/>
      <c r="J9" s="60"/>
      <c r="K9" s="60"/>
    </row>
    <row r="10" spans="1:13" x14ac:dyDescent="0.2">
      <c r="A10" s="83" t="s">
        <v>7</v>
      </c>
      <c r="B10" s="84"/>
      <c r="C10" s="84"/>
      <c r="D10" s="84"/>
      <c r="E10" s="84"/>
      <c r="F10" s="84"/>
      <c r="G10" s="84"/>
      <c r="H10" s="60"/>
      <c r="I10" s="60"/>
      <c r="J10" s="60"/>
      <c r="K10" s="60"/>
    </row>
    <row r="11" spans="1:13" hidden="1" x14ac:dyDescent="0.2">
      <c r="A11" s="83"/>
      <c r="B11" s="84"/>
      <c r="C11" s="84"/>
      <c r="D11" s="84"/>
      <c r="E11" s="84"/>
      <c r="F11" s="84"/>
      <c r="G11" s="84"/>
      <c r="H11" s="60"/>
      <c r="I11" s="60"/>
      <c r="J11" s="60"/>
      <c r="K11" s="60"/>
    </row>
    <row r="12" spans="1:13" x14ac:dyDescent="0.2">
      <c r="A12" s="44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0"/>
    </row>
    <row r="13" spans="1:13" ht="21" x14ac:dyDescent="0.2">
      <c r="A13" s="25" t="s">
        <v>9</v>
      </c>
      <c r="B13" s="25" t="s">
        <v>10</v>
      </c>
      <c r="C13" s="25" t="s">
        <v>11</v>
      </c>
      <c r="D13" s="25" t="s">
        <v>12</v>
      </c>
      <c r="E13" s="25" t="s">
        <v>13</v>
      </c>
      <c r="F13" s="25" t="s">
        <v>14</v>
      </c>
      <c r="G13" s="25" t="s">
        <v>15</v>
      </c>
      <c r="H13" s="25" t="s">
        <v>211</v>
      </c>
      <c r="I13" s="25" t="s">
        <v>212</v>
      </c>
      <c r="J13" s="25" t="s">
        <v>213</v>
      </c>
      <c r="K13" s="25" t="s">
        <v>214</v>
      </c>
      <c r="L13" s="25" t="s">
        <v>16</v>
      </c>
    </row>
    <row r="14" spans="1:13" ht="22.5" x14ac:dyDescent="0.2">
      <c r="A14" s="53" t="s">
        <v>17</v>
      </c>
      <c r="B14" s="53" t="s">
        <v>18</v>
      </c>
      <c r="C14" s="54" t="s">
        <v>19</v>
      </c>
      <c r="D14" s="45">
        <v>4779</v>
      </c>
      <c r="E14" s="45">
        <v>4779</v>
      </c>
      <c r="F14" s="45">
        <v>0</v>
      </c>
      <c r="G14" s="45">
        <v>4779</v>
      </c>
      <c r="H14" s="45"/>
      <c r="I14" s="45">
        <f>J14+K14</f>
        <v>4779</v>
      </c>
      <c r="J14" s="45">
        <f>G14</f>
        <v>4779</v>
      </c>
      <c r="K14" s="45">
        <v>0</v>
      </c>
      <c r="L14" s="54" t="s">
        <v>48</v>
      </c>
    </row>
    <row r="15" spans="1:13" ht="33.75" x14ac:dyDescent="0.2">
      <c r="A15" s="53" t="s">
        <v>49</v>
      </c>
      <c r="B15" s="53" t="s">
        <v>50</v>
      </c>
      <c r="C15" s="54" t="s">
        <v>51</v>
      </c>
      <c r="D15" s="45"/>
      <c r="E15" s="45"/>
      <c r="F15" s="45"/>
      <c r="G15" s="45"/>
      <c r="H15" s="45"/>
      <c r="I15" s="45"/>
      <c r="J15" s="45"/>
      <c r="K15" s="45"/>
      <c r="L15" s="54"/>
    </row>
    <row r="16" spans="1:13" ht="22.5" x14ac:dyDescent="0.2">
      <c r="A16" s="53" t="s">
        <v>52</v>
      </c>
      <c r="B16" s="53" t="s">
        <v>53</v>
      </c>
      <c r="C16" s="54" t="s">
        <v>54</v>
      </c>
      <c r="D16" s="45"/>
      <c r="E16" s="45"/>
      <c r="F16" s="45"/>
      <c r="G16" s="45"/>
      <c r="H16" s="45"/>
      <c r="I16" s="45"/>
      <c r="J16" s="45"/>
      <c r="K16" s="45"/>
      <c r="L16" s="54"/>
    </row>
    <row r="17" spans="1:12" ht="22.5" x14ac:dyDescent="0.2">
      <c r="A17" s="53" t="s">
        <v>52</v>
      </c>
      <c r="B17" s="53" t="s">
        <v>64</v>
      </c>
      <c r="C17" s="54" t="s">
        <v>65</v>
      </c>
      <c r="D17" s="45">
        <v>539408.80000000005</v>
      </c>
      <c r="E17" s="45">
        <v>0</v>
      </c>
      <c r="F17" s="45">
        <f>D17</f>
        <v>539408.80000000005</v>
      </c>
      <c r="G17" s="45">
        <v>245447.75</v>
      </c>
      <c r="H17" s="45"/>
      <c r="I17" s="45">
        <f>J17+K17</f>
        <v>245447.75</v>
      </c>
      <c r="J17" s="45"/>
      <c r="K17" s="45">
        <f>G17</f>
        <v>245447.75</v>
      </c>
      <c r="L17" s="54" t="s">
        <v>48</v>
      </c>
    </row>
    <row r="18" spans="1:12" ht="33.75" x14ac:dyDescent="0.2">
      <c r="A18" s="53" t="s">
        <v>52</v>
      </c>
      <c r="B18" s="53" t="s">
        <v>67</v>
      </c>
      <c r="C18" s="54" t="s">
        <v>68</v>
      </c>
      <c r="D18" s="45">
        <v>980609.56</v>
      </c>
      <c r="E18" s="45">
        <v>0</v>
      </c>
      <c r="F18" s="45">
        <f>D18</f>
        <v>980609.56</v>
      </c>
      <c r="G18" s="45">
        <v>980609.56</v>
      </c>
      <c r="H18" s="45"/>
      <c r="I18" s="45">
        <f>J18+K18</f>
        <v>980609.56</v>
      </c>
      <c r="J18" s="45"/>
      <c r="K18" s="45">
        <f>G18</f>
        <v>980609.56</v>
      </c>
      <c r="L18" s="54" t="s">
        <v>48</v>
      </c>
    </row>
    <row r="19" spans="1:12" ht="22.5" x14ac:dyDescent="0.2">
      <c r="A19" s="53" t="s">
        <v>69</v>
      </c>
      <c r="B19" s="53" t="s">
        <v>70</v>
      </c>
      <c r="C19" s="54" t="s">
        <v>71</v>
      </c>
      <c r="D19" s="45">
        <v>1245900</v>
      </c>
      <c r="E19" s="45">
        <v>1245900</v>
      </c>
      <c r="F19" s="45">
        <v>0</v>
      </c>
      <c r="G19" s="45">
        <v>1245900</v>
      </c>
      <c r="H19" s="45"/>
      <c r="I19" s="45">
        <f>J19+K19</f>
        <v>1245900</v>
      </c>
      <c r="J19" s="45">
        <f>G19</f>
        <v>1245900</v>
      </c>
      <c r="K19" s="45">
        <v>0</v>
      </c>
      <c r="L19" s="54" t="s">
        <v>48</v>
      </c>
    </row>
    <row r="20" spans="1:12" ht="33.75" x14ac:dyDescent="0.2">
      <c r="A20" s="53" t="s">
        <v>143</v>
      </c>
      <c r="B20" s="53" t="s">
        <v>144</v>
      </c>
      <c r="C20" s="54" t="s">
        <v>145</v>
      </c>
      <c r="D20" s="45">
        <v>882251.72</v>
      </c>
      <c r="E20" s="45">
        <v>0</v>
      </c>
      <c r="F20" s="45">
        <v>882251.72</v>
      </c>
      <c r="G20" s="45">
        <v>882251.72</v>
      </c>
      <c r="H20" s="45"/>
      <c r="I20" s="45">
        <f>J20+K20</f>
        <v>882251.72</v>
      </c>
      <c r="J20" s="45"/>
      <c r="K20" s="45">
        <f>G20</f>
        <v>882251.72</v>
      </c>
      <c r="L20" s="54" t="s">
        <v>48</v>
      </c>
    </row>
    <row r="21" spans="1:12" ht="22.5" x14ac:dyDescent="0.2">
      <c r="A21" s="53" t="s">
        <v>146</v>
      </c>
      <c r="B21" s="53" t="s">
        <v>147</v>
      </c>
      <c r="C21" s="54" t="s">
        <v>148</v>
      </c>
      <c r="D21" s="45"/>
      <c r="E21" s="45"/>
      <c r="F21" s="45"/>
      <c r="G21" s="45"/>
      <c r="H21" s="45"/>
      <c r="I21" s="45"/>
      <c r="J21" s="45"/>
      <c r="K21" s="45"/>
      <c r="L21" s="54"/>
    </row>
    <row r="22" spans="1:12" ht="22.5" x14ac:dyDescent="0.2">
      <c r="A22" s="53" t="s">
        <v>149</v>
      </c>
      <c r="B22" s="53" t="s">
        <v>150</v>
      </c>
      <c r="C22" s="54" t="s">
        <v>151</v>
      </c>
      <c r="D22" s="45"/>
      <c r="E22" s="45"/>
      <c r="F22" s="45"/>
      <c r="G22" s="45"/>
      <c r="H22" s="45"/>
      <c r="I22" s="45"/>
      <c r="J22" s="45"/>
      <c r="K22" s="45"/>
      <c r="L22" s="54"/>
    </row>
    <row r="23" spans="1:12" ht="45" x14ac:dyDescent="0.2">
      <c r="A23" s="53" t="s">
        <v>149</v>
      </c>
      <c r="B23" s="53" t="s">
        <v>152</v>
      </c>
      <c r="C23" s="54" t="s">
        <v>153</v>
      </c>
      <c r="D23" s="45">
        <v>3509439.96</v>
      </c>
      <c r="E23" s="45">
        <v>0</v>
      </c>
      <c r="F23" s="45">
        <v>3509439.96</v>
      </c>
      <c r="G23" s="45">
        <v>2737230.48</v>
      </c>
      <c r="H23" s="45"/>
      <c r="I23" s="45">
        <f>J23+K23</f>
        <v>2737230.48</v>
      </c>
      <c r="J23" s="45"/>
      <c r="K23" s="45">
        <f>G23</f>
        <v>2737230.48</v>
      </c>
      <c r="L23" s="54" t="s">
        <v>48</v>
      </c>
    </row>
    <row r="24" spans="1:12" ht="67.5" x14ac:dyDescent="0.2">
      <c r="A24" s="53" t="s">
        <v>154</v>
      </c>
      <c r="B24" s="53" t="s">
        <v>155</v>
      </c>
      <c r="C24" s="55" t="s">
        <v>156</v>
      </c>
      <c r="D24" s="45"/>
      <c r="E24" s="45"/>
      <c r="F24" s="45"/>
      <c r="G24" s="45"/>
      <c r="H24" s="45"/>
      <c r="I24" s="45"/>
      <c r="J24" s="45"/>
      <c r="K24" s="45"/>
      <c r="L24" s="54"/>
    </row>
    <row r="25" spans="1:12" ht="67.5" x14ac:dyDescent="0.2">
      <c r="A25" s="53" t="s">
        <v>157</v>
      </c>
      <c r="B25" s="53" t="s">
        <v>158</v>
      </c>
      <c r="C25" s="55" t="s">
        <v>159</v>
      </c>
      <c r="D25" s="45">
        <v>156240</v>
      </c>
      <c r="E25" s="45">
        <f>D25</f>
        <v>156240</v>
      </c>
      <c r="F25" s="45">
        <v>0</v>
      </c>
      <c r="G25" s="45">
        <v>156240</v>
      </c>
      <c r="H25" s="45"/>
      <c r="I25" s="45">
        <f t="shared" ref="I25:I33" si="0">J25+K25</f>
        <v>156240</v>
      </c>
      <c r="J25" s="45">
        <f>G25</f>
        <v>156240</v>
      </c>
      <c r="K25" s="45">
        <v>0</v>
      </c>
      <c r="L25" s="54" t="s">
        <v>48</v>
      </c>
    </row>
    <row r="26" spans="1:12" ht="56.25" x14ac:dyDescent="0.2">
      <c r="A26" s="53" t="s">
        <v>157</v>
      </c>
      <c r="B26" s="53" t="s">
        <v>160</v>
      </c>
      <c r="C26" s="55" t="s">
        <v>161</v>
      </c>
      <c r="D26" s="45">
        <v>13534290</v>
      </c>
      <c r="E26" s="45">
        <v>13534290</v>
      </c>
      <c r="F26" s="45">
        <v>0</v>
      </c>
      <c r="G26" s="45">
        <v>13534290</v>
      </c>
      <c r="H26" s="45"/>
      <c r="I26" s="45">
        <f t="shared" si="0"/>
        <v>13534290</v>
      </c>
      <c r="J26" s="45">
        <f>G26</f>
        <v>13534290</v>
      </c>
      <c r="K26" s="45">
        <v>0</v>
      </c>
      <c r="L26" s="54" t="s">
        <v>48</v>
      </c>
    </row>
    <row r="27" spans="1:12" ht="56.25" x14ac:dyDescent="0.2">
      <c r="A27" s="53" t="s">
        <v>157</v>
      </c>
      <c r="B27" s="53" t="s">
        <v>162</v>
      </c>
      <c r="C27" s="55" t="s">
        <v>163</v>
      </c>
      <c r="D27" s="45">
        <v>12082.56</v>
      </c>
      <c r="E27" s="45">
        <v>0</v>
      </c>
      <c r="F27" s="45">
        <v>12082.56</v>
      </c>
      <c r="G27" s="45">
        <v>12082.56</v>
      </c>
      <c r="H27" s="45"/>
      <c r="I27" s="45">
        <f t="shared" si="0"/>
        <v>12082.56</v>
      </c>
      <c r="J27" s="45"/>
      <c r="K27" s="45">
        <f t="shared" ref="K27:K32" si="1">G27</f>
        <v>12082.56</v>
      </c>
      <c r="L27" s="54" t="s">
        <v>48</v>
      </c>
    </row>
    <row r="28" spans="1:12" ht="67.5" x14ac:dyDescent="0.2">
      <c r="A28" s="53" t="s">
        <v>157</v>
      </c>
      <c r="B28" s="53" t="s">
        <v>164</v>
      </c>
      <c r="C28" s="55" t="s">
        <v>165</v>
      </c>
      <c r="D28" s="45">
        <v>1046651.76</v>
      </c>
      <c r="E28" s="45">
        <v>0</v>
      </c>
      <c r="F28" s="45">
        <v>1046651.76</v>
      </c>
      <c r="G28" s="45">
        <v>1023613.84</v>
      </c>
      <c r="H28" s="45"/>
      <c r="I28" s="45">
        <f t="shared" si="0"/>
        <v>1023613.84</v>
      </c>
      <c r="J28" s="45"/>
      <c r="K28" s="45">
        <f t="shared" si="1"/>
        <v>1023613.84</v>
      </c>
      <c r="L28" s="54" t="s">
        <v>48</v>
      </c>
    </row>
    <row r="29" spans="1:12" ht="78.75" x14ac:dyDescent="0.2">
      <c r="A29" s="53" t="s">
        <v>157</v>
      </c>
      <c r="B29" s="53" t="s">
        <v>166</v>
      </c>
      <c r="C29" s="55" t="s">
        <v>167</v>
      </c>
      <c r="D29" s="45">
        <v>153920201.59</v>
      </c>
      <c r="E29" s="45">
        <v>0</v>
      </c>
      <c r="F29" s="45">
        <f>D29</f>
        <v>153920201.59</v>
      </c>
      <c r="G29" s="45">
        <v>153920201.59</v>
      </c>
      <c r="H29" s="45"/>
      <c r="I29" s="45">
        <f t="shared" si="0"/>
        <v>153920201.59</v>
      </c>
      <c r="J29" s="45"/>
      <c r="K29" s="45">
        <f t="shared" si="1"/>
        <v>153920201.59</v>
      </c>
      <c r="L29" s="54" t="s">
        <v>48</v>
      </c>
    </row>
    <row r="30" spans="1:12" ht="67.5" x14ac:dyDescent="0.2">
      <c r="A30" s="53" t="s">
        <v>157</v>
      </c>
      <c r="B30" s="53" t="s">
        <v>168</v>
      </c>
      <c r="C30" s="55" t="s">
        <v>169</v>
      </c>
      <c r="D30" s="45">
        <v>2429231</v>
      </c>
      <c r="E30" s="45">
        <v>0</v>
      </c>
      <c r="F30" s="45">
        <v>2429231</v>
      </c>
      <c r="G30" s="45">
        <v>1969985.85</v>
      </c>
      <c r="H30" s="45"/>
      <c r="I30" s="45">
        <f t="shared" si="0"/>
        <v>1969985.85</v>
      </c>
      <c r="J30" s="45"/>
      <c r="K30" s="45">
        <f t="shared" si="1"/>
        <v>1969985.85</v>
      </c>
      <c r="L30" s="54" t="s">
        <v>48</v>
      </c>
    </row>
    <row r="31" spans="1:12" ht="45" x14ac:dyDescent="0.2">
      <c r="A31" s="53" t="s">
        <v>157</v>
      </c>
      <c r="B31" s="53" t="s">
        <v>170</v>
      </c>
      <c r="C31" s="55" t="s">
        <v>171</v>
      </c>
      <c r="D31" s="45">
        <v>96140.87</v>
      </c>
      <c r="E31" s="45">
        <v>0</v>
      </c>
      <c r="F31" s="45">
        <v>96140.87</v>
      </c>
      <c r="G31" s="45">
        <v>95957.8</v>
      </c>
      <c r="H31" s="45"/>
      <c r="I31" s="45">
        <f t="shared" si="0"/>
        <v>95957.8</v>
      </c>
      <c r="J31" s="45"/>
      <c r="K31" s="45">
        <f t="shared" si="1"/>
        <v>95957.8</v>
      </c>
      <c r="L31" s="54" t="s">
        <v>48</v>
      </c>
    </row>
    <row r="32" spans="1:12" ht="67.5" x14ac:dyDescent="0.2">
      <c r="A32" s="53" t="s">
        <v>157</v>
      </c>
      <c r="B32" s="53" t="s">
        <v>172</v>
      </c>
      <c r="C32" s="55" t="s">
        <v>173</v>
      </c>
      <c r="D32" s="45">
        <v>346311</v>
      </c>
      <c r="E32" s="45">
        <v>0</v>
      </c>
      <c r="F32" s="45">
        <v>346311</v>
      </c>
      <c r="G32" s="45">
        <v>251086.35</v>
      </c>
      <c r="H32" s="45"/>
      <c r="I32" s="45">
        <f t="shared" si="0"/>
        <v>251086.35</v>
      </c>
      <c r="J32" s="45"/>
      <c r="K32" s="45">
        <f t="shared" si="1"/>
        <v>251086.35</v>
      </c>
      <c r="L32" s="54" t="s">
        <v>48</v>
      </c>
    </row>
    <row r="33" spans="1:12" ht="22.5" x14ac:dyDescent="0.2">
      <c r="A33" s="53" t="s">
        <v>157</v>
      </c>
      <c r="B33" s="53" t="s">
        <v>174</v>
      </c>
      <c r="C33" s="54" t="s">
        <v>175</v>
      </c>
      <c r="D33" s="45">
        <v>6838545</v>
      </c>
      <c r="E33" s="45">
        <v>5607606.9000000004</v>
      </c>
      <c r="F33" s="45">
        <v>1230938.1000000001</v>
      </c>
      <c r="G33" s="45">
        <v>6838545</v>
      </c>
      <c r="H33" s="45"/>
      <c r="I33" s="45">
        <f t="shared" si="0"/>
        <v>6838545</v>
      </c>
      <c r="J33" s="45">
        <f>G33*82/100</f>
        <v>5607606.9000000004</v>
      </c>
      <c r="K33" s="45">
        <f>G33-J33</f>
        <v>1230938.0999999996</v>
      </c>
      <c r="L33" s="54" t="s">
        <v>48</v>
      </c>
    </row>
    <row r="34" spans="1:12" ht="33.75" x14ac:dyDescent="0.2">
      <c r="A34" s="53" t="s">
        <v>157</v>
      </c>
      <c r="B34" s="53" t="s">
        <v>176</v>
      </c>
      <c r="C34" s="54" t="s">
        <v>177</v>
      </c>
      <c r="D34" s="45"/>
      <c r="E34" s="45"/>
      <c r="F34" s="45"/>
      <c r="G34" s="45"/>
      <c r="H34" s="45"/>
      <c r="I34" s="45"/>
      <c r="J34" s="45"/>
      <c r="K34" s="45"/>
      <c r="L34" s="54"/>
    </row>
    <row r="35" spans="1:12" ht="33.75" x14ac:dyDescent="0.2">
      <c r="A35" s="53" t="s">
        <v>178</v>
      </c>
      <c r="B35" s="53" t="s">
        <v>179</v>
      </c>
      <c r="C35" s="54" t="s">
        <v>180</v>
      </c>
      <c r="D35" s="45">
        <v>624700</v>
      </c>
      <c r="E35" s="45">
        <v>0</v>
      </c>
      <c r="F35" s="45">
        <f>D35</f>
        <v>624700</v>
      </c>
      <c r="G35" s="45">
        <v>624700</v>
      </c>
      <c r="H35" s="45"/>
      <c r="I35" s="45">
        <f>J35+K35</f>
        <v>624700</v>
      </c>
      <c r="J35" s="45"/>
      <c r="K35" s="45">
        <f>G35</f>
        <v>624700</v>
      </c>
      <c r="L35" s="54" t="s">
        <v>48</v>
      </c>
    </row>
    <row r="36" spans="1:12" ht="56.25" x14ac:dyDescent="0.2">
      <c r="A36" s="53" t="s">
        <v>181</v>
      </c>
      <c r="B36" s="53" t="s">
        <v>182</v>
      </c>
      <c r="C36" s="55" t="s">
        <v>183</v>
      </c>
      <c r="D36" s="45">
        <v>624700</v>
      </c>
      <c r="E36" s="45">
        <v>0</v>
      </c>
      <c r="F36" s="45">
        <f>D36</f>
        <v>624700</v>
      </c>
      <c r="G36" s="45">
        <v>624700</v>
      </c>
      <c r="H36" s="45"/>
      <c r="I36" s="45">
        <f>J36+K36</f>
        <v>624700</v>
      </c>
      <c r="J36" s="45"/>
      <c r="K36" s="45">
        <f>G36</f>
        <v>624700</v>
      </c>
      <c r="L36" s="54" t="s">
        <v>48</v>
      </c>
    </row>
    <row r="37" spans="1:12" ht="33.75" x14ac:dyDescent="0.2">
      <c r="A37" s="53" t="s">
        <v>184</v>
      </c>
      <c r="B37" s="53" t="s">
        <v>185</v>
      </c>
      <c r="C37" s="54" t="s">
        <v>186</v>
      </c>
      <c r="D37" s="45"/>
      <c r="E37" s="45"/>
      <c r="F37" s="45"/>
      <c r="G37" s="45"/>
      <c r="H37" s="45"/>
      <c r="I37" s="45"/>
      <c r="J37" s="45"/>
      <c r="K37" s="45"/>
      <c r="L37" s="54"/>
    </row>
    <row r="38" spans="1:12" ht="33.75" x14ac:dyDescent="0.2">
      <c r="A38" s="53" t="s">
        <v>187</v>
      </c>
      <c r="B38" s="53" t="s">
        <v>188</v>
      </c>
      <c r="C38" s="54" t="s">
        <v>189</v>
      </c>
      <c r="D38" s="45">
        <v>1189027.06</v>
      </c>
      <c r="E38" s="45">
        <v>0</v>
      </c>
      <c r="F38" s="45">
        <f>D38</f>
        <v>1189027.06</v>
      </c>
      <c r="G38" s="45">
        <v>1189027.06</v>
      </c>
      <c r="H38" s="45"/>
      <c r="I38" s="45">
        <f t="shared" ref="I38:I43" si="2">J38+K38</f>
        <v>1189027.06</v>
      </c>
      <c r="J38" s="45"/>
      <c r="K38" s="45">
        <f>G38</f>
        <v>1189027.06</v>
      </c>
      <c r="L38" s="54" t="s">
        <v>48</v>
      </c>
    </row>
    <row r="39" spans="1:12" ht="45" x14ac:dyDescent="0.2">
      <c r="A39" s="53" t="s">
        <v>187</v>
      </c>
      <c r="B39" s="53" t="s">
        <v>190</v>
      </c>
      <c r="C39" s="54" t="s">
        <v>191</v>
      </c>
      <c r="D39" s="45">
        <v>75526.490000000005</v>
      </c>
      <c r="E39" s="45">
        <v>0</v>
      </c>
      <c r="F39" s="45">
        <f>D39</f>
        <v>75526.490000000005</v>
      </c>
      <c r="G39" s="45">
        <v>73989.350000000006</v>
      </c>
      <c r="H39" s="45"/>
      <c r="I39" s="45">
        <f t="shared" si="2"/>
        <v>73989.350000000006</v>
      </c>
      <c r="J39" s="45"/>
      <c r="K39" s="45">
        <f>G39</f>
        <v>73989.350000000006</v>
      </c>
      <c r="L39" s="54" t="s">
        <v>48</v>
      </c>
    </row>
    <row r="40" spans="1:12" ht="45" x14ac:dyDescent="0.2">
      <c r="A40" s="53" t="s">
        <v>187</v>
      </c>
      <c r="B40" s="53" t="s">
        <v>192</v>
      </c>
      <c r="C40" s="54" t="s">
        <v>193</v>
      </c>
      <c r="D40" s="45">
        <v>13990492.5</v>
      </c>
      <c r="E40" s="45">
        <v>0</v>
      </c>
      <c r="F40" s="45">
        <f>D40</f>
        <v>13990492.5</v>
      </c>
      <c r="G40" s="45">
        <v>13316265.09</v>
      </c>
      <c r="H40" s="45"/>
      <c r="I40" s="45">
        <f t="shared" si="2"/>
        <v>13316265.09</v>
      </c>
      <c r="J40" s="45"/>
      <c r="K40" s="45">
        <f>G40</f>
        <v>13316265.09</v>
      </c>
      <c r="L40" s="54" t="s">
        <v>48</v>
      </c>
    </row>
    <row r="41" spans="1:12" ht="33.75" x14ac:dyDescent="0.2">
      <c r="A41" s="53" t="s">
        <v>187</v>
      </c>
      <c r="B41" s="53" t="s">
        <v>194</v>
      </c>
      <c r="C41" s="54" t="s">
        <v>195</v>
      </c>
      <c r="D41" s="45">
        <v>740040</v>
      </c>
      <c r="E41" s="45">
        <v>606698.74</v>
      </c>
      <c r="F41" s="45">
        <v>133341.26</v>
      </c>
      <c r="G41" s="45">
        <v>740040</v>
      </c>
      <c r="H41" s="45"/>
      <c r="I41" s="45">
        <f t="shared" si="2"/>
        <v>740040</v>
      </c>
      <c r="J41" s="45">
        <f>E41</f>
        <v>606698.74</v>
      </c>
      <c r="K41" s="45">
        <f>G41-J41</f>
        <v>133341.26</v>
      </c>
      <c r="L41" s="54" t="s">
        <v>48</v>
      </c>
    </row>
    <row r="42" spans="1:12" ht="45" x14ac:dyDescent="0.2">
      <c r="A42" s="53" t="s">
        <v>187</v>
      </c>
      <c r="B42" s="53" t="s">
        <v>196</v>
      </c>
      <c r="C42" s="54" t="s">
        <v>197</v>
      </c>
      <c r="D42" s="45">
        <v>803880</v>
      </c>
      <c r="E42" s="45">
        <v>0</v>
      </c>
      <c r="F42" s="45">
        <f>D42</f>
        <v>803880</v>
      </c>
      <c r="G42" s="45">
        <v>803880</v>
      </c>
      <c r="H42" s="45"/>
      <c r="I42" s="45">
        <f t="shared" si="2"/>
        <v>803880</v>
      </c>
      <c r="J42" s="45"/>
      <c r="K42" s="45">
        <f>G42</f>
        <v>803880</v>
      </c>
      <c r="L42" s="54" t="s">
        <v>48</v>
      </c>
    </row>
    <row r="43" spans="1:12" ht="33.75" x14ac:dyDescent="0.2">
      <c r="A43" s="53" t="s">
        <v>187</v>
      </c>
      <c r="B43" s="53" t="s">
        <v>198</v>
      </c>
      <c r="C43" s="54" t="s">
        <v>199</v>
      </c>
      <c r="D43" s="45">
        <v>4440.2</v>
      </c>
      <c r="E43" s="45">
        <v>0</v>
      </c>
      <c r="F43" s="45">
        <f>D43</f>
        <v>4440.2</v>
      </c>
      <c r="G43" s="45">
        <v>4440.2</v>
      </c>
      <c r="H43" s="45"/>
      <c r="I43" s="45">
        <f t="shared" si="2"/>
        <v>4440.2</v>
      </c>
      <c r="J43" s="45"/>
      <c r="K43" s="45">
        <f>G43</f>
        <v>4440.2</v>
      </c>
      <c r="L43" s="54" t="s">
        <v>48</v>
      </c>
    </row>
    <row r="44" spans="1:12" ht="45" x14ac:dyDescent="0.2">
      <c r="A44" s="53" t="s">
        <v>187</v>
      </c>
      <c r="B44" s="53" t="s">
        <v>200</v>
      </c>
      <c r="C44" s="55" t="s">
        <v>201</v>
      </c>
      <c r="D44" s="45"/>
      <c r="E44" s="45"/>
      <c r="F44" s="45"/>
      <c r="G44" s="45"/>
      <c r="H44" s="45"/>
      <c r="I44" s="45"/>
      <c r="J44" s="45"/>
      <c r="K44" s="45"/>
      <c r="L44" s="54"/>
    </row>
    <row r="45" spans="1:12" ht="33.75" x14ac:dyDescent="0.2">
      <c r="A45" s="53" t="s">
        <v>187</v>
      </c>
      <c r="B45" s="53" t="s">
        <v>202</v>
      </c>
      <c r="C45" s="54" t="s">
        <v>203</v>
      </c>
      <c r="D45" s="45">
        <v>5840178.4500000002</v>
      </c>
      <c r="E45" s="45">
        <v>0</v>
      </c>
      <c r="F45" s="45">
        <v>5840178.4500000002</v>
      </c>
      <c r="G45" s="45">
        <v>5840178.4500000002</v>
      </c>
      <c r="H45" s="45"/>
      <c r="I45" s="45">
        <f>J45+K45</f>
        <v>5840178.4500000002</v>
      </c>
      <c r="J45" s="45"/>
      <c r="K45" s="45">
        <f>G45</f>
        <v>5840178.4500000002</v>
      </c>
      <c r="L45" s="54" t="s">
        <v>48</v>
      </c>
    </row>
    <row r="46" spans="1:12" ht="33.75" x14ac:dyDescent="0.2">
      <c r="A46" s="53" t="s">
        <v>204</v>
      </c>
      <c r="B46" s="53" t="s">
        <v>205</v>
      </c>
      <c r="C46" s="54" t="s">
        <v>206</v>
      </c>
      <c r="D46" s="45">
        <v>1279300</v>
      </c>
      <c r="E46" s="45">
        <v>0</v>
      </c>
      <c r="F46" s="45">
        <f>D46</f>
        <v>1279300</v>
      </c>
      <c r="G46" s="45">
        <v>1270615.6200000001</v>
      </c>
      <c r="H46" s="45"/>
      <c r="I46" s="45">
        <f>J46+K46</f>
        <v>1270615.6200000001</v>
      </c>
      <c r="J46" s="45"/>
      <c r="K46" s="45">
        <f>G46</f>
        <v>1270615.6200000001</v>
      </c>
      <c r="L46" s="54" t="s">
        <v>48</v>
      </c>
    </row>
    <row r="47" spans="1:12" ht="33.75" x14ac:dyDescent="0.2">
      <c r="A47" s="53" t="s">
        <v>207</v>
      </c>
      <c r="B47" s="53" t="s">
        <v>208</v>
      </c>
      <c r="C47" s="54" t="s">
        <v>209</v>
      </c>
      <c r="D47" s="45"/>
      <c r="E47" s="45"/>
      <c r="F47" s="45"/>
      <c r="G47" s="45"/>
      <c r="H47" s="45"/>
      <c r="I47" s="45"/>
      <c r="J47" s="45"/>
      <c r="K47" s="45"/>
      <c r="L47" s="54"/>
    </row>
    <row r="48" spans="1:12" ht="21" customHeight="1" x14ac:dyDescent="0.2">
      <c r="A48" s="56" t="s">
        <v>210</v>
      </c>
      <c r="B48" s="57"/>
      <c r="C48" s="57"/>
      <c r="D48" s="58">
        <f t="shared" ref="D48:K48" si="3">SUM(D14:D47)</f>
        <v>210714367.51999998</v>
      </c>
      <c r="E48" s="58">
        <f t="shared" si="3"/>
        <v>21155514.639999997</v>
      </c>
      <c r="F48" s="58">
        <f t="shared" si="3"/>
        <v>189558852.87999997</v>
      </c>
      <c r="G48" s="58">
        <f t="shared" si="3"/>
        <v>208386057.26999998</v>
      </c>
      <c r="H48" s="58">
        <f t="shared" si="3"/>
        <v>0</v>
      </c>
      <c r="I48" s="58">
        <f t="shared" si="3"/>
        <v>208386057.26999998</v>
      </c>
      <c r="J48" s="58">
        <f t="shared" si="3"/>
        <v>21155514.639999997</v>
      </c>
      <c r="K48" s="58">
        <f t="shared" si="3"/>
        <v>187230542.62999997</v>
      </c>
      <c r="L48" s="57"/>
    </row>
    <row r="50" spans="4:9" x14ac:dyDescent="0.2">
      <c r="D50" s="47">
        <f>D48-E48-F48</f>
        <v>0</v>
      </c>
    </row>
    <row r="51" spans="4:9" x14ac:dyDescent="0.2">
      <c r="I51" s="47">
        <f>I48-J48-K48</f>
        <v>0</v>
      </c>
    </row>
  </sheetData>
  <autoFilter ref="A13:M48"/>
  <mergeCells count="7">
    <mergeCell ref="A11:G11"/>
    <mergeCell ref="A1:F1"/>
    <mergeCell ref="A6:L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41</vt:i4>
      </vt:variant>
      <vt:variant>
        <vt:lpstr>Именованные диапазоны</vt:lpstr>
      </vt:variant>
      <vt:variant>
        <vt:i4>50</vt:i4>
      </vt:variant>
    </vt:vector>
  </HeadingPairs>
  <TitlesOfParts>
    <vt:vector size="91" baseType="lpstr">
      <vt:lpstr>ВСЕ МО</vt:lpstr>
      <vt:lpstr>БЛГ</vt:lpstr>
      <vt:lpstr>БЕЛ</vt:lpstr>
      <vt:lpstr>ЗЕЯ</vt:lpstr>
      <vt:lpstr>РАЙЧ</vt:lpstr>
      <vt:lpstr>СВОБ</vt:lpstr>
      <vt:lpstr>ТЫН</vt:lpstr>
      <vt:lpstr>ШИМ</vt:lpstr>
      <vt:lpstr>ПРОГ</vt:lpstr>
      <vt:lpstr>ЦИОЛ</vt:lpstr>
      <vt:lpstr>АРХ</vt:lpstr>
      <vt:lpstr>БЕЛокр</vt:lpstr>
      <vt:lpstr>БЛАГокр</vt:lpstr>
      <vt:lpstr>БУРЕЯ</vt:lpstr>
      <vt:lpstr>ЗАВИТ</vt:lpstr>
      <vt:lpstr>ЗЕЯокр</vt:lpstr>
      <vt:lpstr>ИВАН</vt:lpstr>
      <vt:lpstr>РОМН</vt:lpstr>
      <vt:lpstr>СЕРЫШ</vt:lpstr>
      <vt:lpstr>СКОВ</vt:lpstr>
      <vt:lpstr>ТАМБ</vt:lpstr>
      <vt:lpstr>ТЫНокр</vt:lpstr>
      <vt:lpstr>ШИМокр</vt:lpstr>
      <vt:lpstr>КОНСр</vt:lpstr>
      <vt:lpstr>КОНСп</vt:lpstr>
      <vt:lpstr>МАГДр</vt:lpstr>
      <vt:lpstr>МАГДгп</vt:lpstr>
      <vt:lpstr>МАГДсп</vt:lpstr>
      <vt:lpstr>МАЗАНр</vt:lpstr>
      <vt:lpstr>МАЗп</vt:lpstr>
      <vt:lpstr>МИХр</vt:lpstr>
      <vt:lpstr>МИХп</vt:lpstr>
      <vt:lpstr>ОКТр</vt:lpstr>
      <vt:lpstr>ОКТп</vt:lpstr>
      <vt:lpstr>СВОБр</vt:lpstr>
      <vt:lpstr>СВОБп</vt:lpstr>
      <vt:lpstr>СЕЛЕМр</vt:lpstr>
      <vt:lpstr>СЕЛЕМгп</vt:lpstr>
      <vt:lpstr>СЕЛЕМсп</vt:lpstr>
      <vt:lpstr>Амур</vt:lpstr>
      <vt:lpstr>Бюджет (2)</vt:lpstr>
      <vt:lpstr>'Бюджет (2)'!APPT</vt:lpstr>
      <vt:lpstr>'ВСЕ МО'!APPT</vt:lpstr>
      <vt:lpstr>ЗАВИТ!APPT</vt:lpstr>
      <vt:lpstr>'Бюджет (2)'!FIO</vt:lpstr>
      <vt:lpstr>'ВСЕ МО'!FIO</vt:lpstr>
      <vt:lpstr>ЗАВИТ!FIO</vt:lpstr>
      <vt:lpstr>Амур!LAST_CELL</vt:lpstr>
      <vt:lpstr>АРХ!LAST_CELL</vt:lpstr>
      <vt:lpstr>БЕЛ!LAST_CELL</vt:lpstr>
      <vt:lpstr>БЕЛокр!LAST_CELL</vt:lpstr>
      <vt:lpstr>БЛАГокр!LAST_CELL</vt:lpstr>
      <vt:lpstr>БЛГ!LAST_CELL</vt:lpstr>
      <vt:lpstr>БУРЕЯ!LAST_CELL</vt:lpstr>
      <vt:lpstr>'Бюджет (2)'!LAST_CELL</vt:lpstr>
      <vt:lpstr>ЗАВИТ!LAST_CELL</vt:lpstr>
      <vt:lpstr>ЗЕЯ!LAST_CELL</vt:lpstr>
      <vt:lpstr>ЗЕЯокр!LAST_CELL</vt:lpstr>
      <vt:lpstr>ИВАН!LAST_CELL</vt:lpstr>
      <vt:lpstr>КОНСп!LAST_CELL</vt:lpstr>
      <vt:lpstr>КОНСр!LAST_CELL</vt:lpstr>
      <vt:lpstr>МАГДгп!LAST_CELL</vt:lpstr>
      <vt:lpstr>МАГДр!LAST_CELL</vt:lpstr>
      <vt:lpstr>МАГДсп!LAST_CELL</vt:lpstr>
      <vt:lpstr>МАЗАНр!LAST_CELL</vt:lpstr>
      <vt:lpstr>МАЗп!LAST_CELL</vt:lpstr>
      <vt:lpstr>МИХп!LAST_CELL</vt:lpstr>
      <vt:lpstr>МИХр!LAST_CELL</vt:lpstr>
      <vt:lpstr>ОКТп!LAST_CELL</vt:lpstr>
      <vt:lpstr>ОКТр!LAST_CELL</vt:lpstr>
      <vt:lpstr>ПРОГ!LAST_CELL</vt:lpstr>
      <vt:lpstr>РАЙЧ!LAST_CELL</vt:lpstr>
      <vt:lpstr>РОМН!LAST_CELL</vt:lpstr>
      <vt:lpstr>СВОБ!LAST_CELL</vt:lpstr>
      <vt:lpstr>СВОБп!LAST_CELL</vt:lpstr>
      <vt:lpstr>СВОБр!LAST_CELL</vt:lpstr>
      <vt:lpstr>СЕЛЕМгп!LAST_CELL</vt:lpstr>
      <vt:lpstr>СЕЛЕМр!LAST_CELL</vt:lpstr>
      <vt:lpstr>СЕЛЕМсп!LAST_CELL</vt:lpstr>
      <vt:lpstr>СЕРЫШ!LAST_CELL</vt:lpstr>
      <vt:lpstr>СКОВ!LAST_CELL</vt:lpstr>
      <vt:lpstr>ТАМБ!LAST_CELL</vt:lpstr>
      <vt:lpstr>ТЫН!LAST_CELL</vt:lpstr>
      <vt:lpstr>ТЫНокр!LAST_CELL</vt:lpstr>
      <vt:lpstr>ЦИОЛ!LAST_CELL</vt:lpstr>
      <vt:lpstr>ШИМ!LAST_CELL</vt:lpstr>
      <vt:lpstr>ШИМокр!LAST_CELL</vt:lpstr>
      <vt:lpstr>'Бюджет (2)'!SIGN</vt:lpstr>
      <vt:lpstr>'ВСЕ МО'!SIGN</vt:lpstr>
      <vt:lpstr>ЗАВИТ!SIGN</vt:lpstr>
      <vt:lpstr>ЗЕЯокр!SIGN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Корчевская Е.В.</dc:creator>
  <dc:description>POI HSSF rep:2.56.0.298 (p6)</dc:description>
  <cp:lastModifiedBy>Корчевская Е.В.</cp:lastModifiedBy>
  <cp:lastPrinted>2025-02-12T03:28:59Z</cp:lastPrinted>
  <dcterms:created xsi:type="dcterms:W3CDTF">2025-02-06T06:11:56Z</dcterms:created>
  <dcterms:modified xsi:type="dcterms:W3CDTF">2025-02-12T07:34:39Z</dcterms:modified>
</cp:coreProperties>
</file>